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ay_Chaturvedi\Contacts\Desktop\"/>
    </mc:Choice>
  </mc:AlternateContent>
  <bookViews>
    <workbookView xWindow="0" yWindow="0" windowWidth="23040" windowHeight="9228"/>
  </bookViews>
  <sheets>
    <sheet name="Master (2)" sheetId="2" r:id="rId1"/>
    <sheet name="Master" sheetId="1" r:id="rId2"/>
  </sheets>
  <calcPr calcId="162913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G57" i="2"/>
  <c r="E57" i="2"/>
  <c r="D57" i="2"/>
  <c r="A25" i="2"/>
  <c r="A30" i="2"/>
  <c r="A35" i="2"/>
  <c r="A40" i="2"/>
  <c r="A45" i="2"/>
  <c r="A50" i="2"/>
  <c r="A55" i="2"/>
  <c r="A60" i="2"/>
  <c r="C60" i="2"/>
  <c r="D60" i="2"/>
  <c r="E60" i="2"/>
  <c r="F60" i="2"/>
  <c r="G60" i="2"/>
  <c r="I60" i="2"/>
  <c r="J60" i="2"/>
  <c r="K60" i="2"/>
  <c r="L60" i="2"/>
  <c r="M60" i="2"/>
  <c r="R60" i="2"/>
  <c r="N60" i="2"/>
  <c r="O60" i="2"/>
  <c r="A29" i="2"/>
  <c r="A34" i="2"/>
  <c r="A39" i="2"/>
  <c r="A44" i="2"/>
  <c r="A49" i="2"/>
  <c r="A54" i="2"/>
  <c r="A59" i="2"/>
  <c r="C59" i="2"/>
  <c r="D59" i="2"/>
  <c r="E59" i="2"/>
  <c r="F59" i="2"/>
  <c r="G59" i="2"/>
  <c r="I59" i="2"/>
  <c r="J59" i="2"/>
  <c r="K59" i="2"/>
  <c r="L59" i="2"/>
  <c r="M59" i="2"/>
  <c r="R59" i="2"/>
  <c r="N59" i="2"/>
  <c r="O59" i="2"/>
  <c r="A28" i="2"/>
  <c r="A33" i="2"/>
  <c r="A38" i="2"/>
  <c r="A43" i="2"/>
  <c r="A48" i="2"/>
  <c r="A53" i="2"/>
  <c r="A58" i="2"/>
  <c r="C58" i="2"/>
  <c r="D58" i="2"/>
  <c r="E58" i="2"/>
  <c r="F58" i="2"/>
  <c r="G58" i="2"/>
  <c r="I58" i="2"/>
  <c r="J58" i="2"/>
  <c r="K58" i="2"/>
  <c r="L58" i="2"/>
  <c r="M58" i="2"/>
  <c r="R58" i="2"/>
  <c r="N58" i="2"/>
  <c r="O58" i="2"/>
  <c r="A27" i="2"/>
  <c r="A32" i="2"/>
  <c r="A37" i="2"/>
  <c r="A42" i="2"/>
  <c r="A47" i="2"/>
  <c r="A52" i="2"/>
  <c r="A57" i="2"/>
  <c r="C57" i="2"/>
  <c r="F57" i="2"/>
  <c r="J57" i="2"/>
  <c r="K57" i="2"/>
  <c r="L57" i="2"/>
  <c r="M57" i="2"/>
  <c r="R57" i="2"/>
  <c r="N57" i="2"/>
  <c r="O57" i="2"/>
  <c r="A26" i="2"/>
  <c r="A31" i="2"/>
  <c r="A36" i="2"/>
  <c r="A41" i="2"/>
  <c r="A46" i="2"/>
  <c r="A51" i="2"/>
  <c r="A56" i="2"/>
  <c r="C56" i="2"/>
  <c r="D56" i="2"/>
  <c r="E56" i="2"/>
  <c r="F56" i="2"/>
  <c r="G56" i="2"/>
  <c r="I56" i="2"/>
  <c r="J56" i="2"/>
  <c r="K56" i="2"/>
  <c r="L56" i="2"/>
  <c r="M56" i="2"/>
  <c r="R56" i="2"/>
  <c r="N56" i="2"/>
  <c r="O56" i="2"/>
  <c r="C55" i="2"/>
  <c r="D55" i="2"/>
  <c r="E55" i="2"/>
  <c r="F55" i="2"/>
  <c r="G55" i="2"/>
  <c r="I55" i="2"/>
  <c r="J55" i="2"/>
  <c r="K55" i="2"/>
  <c r="L55" i="2"/>
  <c r="M55" i="2"/>
  <c r="R55" i="2"/>
  <c r="N55" i="2"/>
  <c r="O55" i="2"/>
  <c r="C54" i="2"/>
  <c r="D54" i="2"/>
  <c r="E54" i="2"/>
  <c r="F54" i="2"/>
  <c r="G54" i="2"/>
  <c r="I54" i="2"/>
  <c r="J54" i="2"/>
  <c r="K54" i="2"/>
  <c r="L54" i="2"/>
  <c r="M54" i="2"/>
  <c r="R54" i="2"/>
  <c r="N54" i="2"/>
  <c r="O54" i="2"/>
  <c r="C53" i="2"/>
  <c r="D53" i="2"/>
  <c r="E53" i="2"/>
  <c r="F53" i="2"/>
  <c r="G53" i="2"/>
  <c r="I53" i="2"/>
  <c r="J53" i="2"/>
  <c r="K53" i="2"/>
  <c r="L53" i="2"/>
  <c r="M53" i="2"/>
  <c r="R53" i="2"/>
  <c r="N53" i="2"/>
  <c r="O53" i="2"/>
  <c r="C52" i="2"/>
  <c r="D52" i="2"/>
  <c r="E52" i="2"/>
  <c r="F52" i="2"/>
  <c r="G52" i="2"/>
  <c r="I52" i="2"/>
  <c r="J52" i="2"/>
  <c r="K52" i="2"/>
  <c r="L52" i="2"/>
  <c r="M52" i="2"/>
  <c r="R52" i="2"/>
  <c r="N52" i="2"/>
  <c r="O52" i="2"/>
  <c r="C51" i="2"/>
  <c r="D51" i="2"/>
  <c r="E51" i="2"/>
  <c r="F51" i="2"/>
  <c r="G51" i="2"/>
  <c r="I51" i="2"/>
  <c r="J51" i="2"/>
  <c r="K51" i="2"/>
  <c r="L51" i="2"/>
  <c r="M51" i="2"/>
  <c r="R51" i="2"/>
  <c r="N51" i="2"/>
  <c r="O51" i="2"/>
  <c r="C50" i="2"/>
  <c r="D50" i="2"/>
  <c r="E50" i="2"/>
  <c r="F50" i="2"/>
  <c r="G50" i="2"/>
  <c r="I50" i="2"/>
  <c r="J50" i="2"/>
  <c r="K50" i="2"/>
  <c r="L50" i="2"/>
  <c r="M50" i="2"/>
  <c r="R50" i="2"/>
  <c r="N50" i="2"/>
  <c r="O50" i="2"/>
  <c r="C49" i="2"/>
  <c r="D49" i="2"/>
  <c r="E49" i="2"/>
  <c r="F49" i="2"/>
  <c r="G49" i="2"/>
  <c r="I49" i="2"/>
  <c r="J49" i="2"/>
  <c r="K49" i="2"/>
  <c r="L49" i="2"/>
  <c r="M49" i="2"/>
  <c r="R49" i="2"/>
  <c r="N49" i="2"/>
  <c r="O49" i="2"/>
  <c r="C48" i="2"/>
  <c r="D48" i="2"/>
  <c r="E48" i="2"/>
  <c r="F48" i="2"/>
  <c r="G48" i="2"/>
  <c r="I48" i="2"/>
  <c r="J48" i="2"/>
  <c r="K48" i="2"/>
  <c r="L48" i="2"/>
  <c r="M48" i="2"/>
  <c r="R48" i="2"/>
  <c r="N48" i="2"/>
  <c r="O48" i="2"/>
  <c r="C47" i="2"/>
  <c r="D47" i="2"/>
  <c r="E47" i="2"/>
  <c r="F47" i="2"/>
  <c r="G47" i="2"/>
  <c r="I47" i="2"/>
  <c r="J47" i="2"/>
  <c r="K47" i="2"/>
  <c r="L47" i="2"/>
  <c r="M47" i="2"/>
  <c r="R47" i="2"/>
  <c r="N47" i="2"/>
  <c r="O47" i="2"/>
  <c r="C46" i="2"/>
  <c r="D46" i="2"/>
  <c r="E46" i="2"/>
  <c r="F46" i="2"/>
  <c r="G46" i="2"/>
  <c r="I46" i="2"/>
  <c r="J46" i="2"/>
  <c r="K46" i="2"/>
  <c r="L46" i="2"/>
  <c r="M46" i="2"/>
  <c r="R46" i="2"/>
  <c r="N46" i="2"/>
  <c r="O46" i="2"/>
  <c r="C45" i="2"/>
  <c r="D45" i="2"/>
  <c r="E45" i="2"/>
  <c r="F45" i="2"/>
  <c r="G45" i="2"/>
  <c r="I45" i="2"/>
  <c r="J45" i="2"/>
  <c r="K45" i="2"/>
  <c r="L45" i="2"/>
  <c r="M45" i="2"/>
  <c r="R45" i="2"/>
  <c r="N45" i="2"/>
  <c r="O45" i="2"/>
  <c r="C44" i="2"/>
  <c r="D44" i="2"/>
  <c r="E44" i="2"/>
  <c r="F44" i="2"/>
  <c r="G44" i="2"/>
  <c r="I44" i="2"/>
  <c r="J44" i="2"/>
  <c r="K44" i="2"/>
  <c r="L44" i="2"/>
  <c r="M44" i="2"/>
  <c r="R44" i="2"/>
  <c r="N44" i="2"/>
  <c r="O44" i="2"/>
  <c r="C43" i="2"/>
  <c r="D43" i="2"/>
  <c r="E43" i="2"/>
  <c r="F43" i="2"/>
  <c r="G43" i="2"/>
  <c r="I43" i="2"/>
  <c r="J43" i="2"/>
  <c r="K43" i="2"/>
  <c r="L43" i="2"/>
  <c r="M43" i="2"/>
  <c r="R43" i="2"/>
  <c r="N43" i="2"/>
  <c r="O43" i="2"/>
  <c r="C42" i="2"/>
  <c r="D42" i="2"/>
  <c r="E42" i="2"/>
  <c r="F42" i="2"/>
  <c r="G42" i="2"/>
  <c r="I42" i="2"/>
  <c r="J42" i="2"/>
  <c r="K42" i="2"/>
  <c r="L42" i="2"/>
  <c r="M42" i="2"/>
  <c r="R42" i="2"/>
  <c r="N42" i="2"/>
  <c r="O42" i="2"/>
  <c r="C41" i="2"/>
  <c r="D41" i="2"/>
  <c r="E41" i="2"/>
  <c r="F41" i="2"/>
  <c r="G41" i="2"/>
  <c r="I41" i="2"/>
  <c r="J41" i="2"/>
  <c r="K41" i="2"/>
  <c r="L41" i="2"/>
  <c r="M41" i="2"/>
  <c r="R41" i="2"/>
  <c r="N41" i="2"/>
  <c r="O41" i="2"/>
  <c r="C40" i="2"/>
  <c r="D40" i="2"/>
  <c r="E40" i="2"/>
  <c r="F40" i="2"/>
  <c r="G40" i="2"/>
  <c r="I40" i="2"/>
  <c r="J40" i="2"/>
  <c r="K40" i="2"/>
  <c r="L40" i="2"/>
  <c r="M40" i="2"/>
  <c r="R40" i="2"/>
  <c r="N40" i="2"/>
  <c r="O40" i="2"/>
  <c r="C39" i="2"/>
  <c r="D39" i="2"/>
  <c r="E39" i="2"/>
  <c r="F39" i="2"/>
  <c r="G39" i="2"/>
  <c r="I39" i="2"/>
  <c r="J39" i="2"/>
  <c r="K39" i="2"/>
  <c r="L39" i="2"/>
  <c r="M39" i="2"/>
  <c r="R39" i="2"/>
  <c r="N39" i="2"/>
  <c r="O39" i="2"/>
  <c r="C38" i="2"/>
  <c r="D38" i="2"/>
  <c r="E38" i="2"/>
  <c r="F38" i="2"/>
  <c r="G38" i="2"/>
  <c r="I38" i="2"/>
  <c r="J38" i="2"/>
  <c r="K38" i="2"/>
  <c r="L38" i="2"/>
  <c r="M38" i="2"/>
  <c r="R38" i="2"/>
  <c r="N38" i="2"/>
  <c r="O38" i="2"/>
  <c r="C37" i="2"/>
  <c r="D37" i="2"/>
  <c r="E37" i="2"/>
  <c r="F37" i="2"/>
  <c r="G37" i="2"/>
  <c r="I37" i="2"/>
  <c r="J37" i="2"/>
  <c r="K37" i="2"/>
  <c r="L37" i="2"/>
  <c r="M37" i="2"/>
  <c r="R37" i="2"/>
  <c r="N37" i="2"/>
  <c r="O37" i="2"/>
  <c r="C36" i="2"/>
  <c r="D36" i="2"/>
  <c r="F36" i="2"/>
  <c r="G36" i="2"/>
  <c r="I36" i="2"/>
  <c r="J36" i="2"/>
  <c r="K36" i="2"/>
  <c r="L36" i="2"/>
  <c r="M36" i="2"/>
  <c r="R36" i="2"/>
  <c r="N36" i="2"/>
  <c r="O36" i="2"/>
  <c r="C35" i="2"/>
  <c r="D35" i="2"/>
  <c r="F35" i="2"/>
  <c r="G35" i="2"/>
  <c r="I35" i="2"/>
  <c r="J35" i="2"/>
  <c r="K35" i="2"/>
  <c r="L35" i="2"/>
  <c r="M35" i="2"/>
  <c r="R35" i="2"/>
  <c r="N35" i="2"/>
  <c r="O35" i="2"/>
  <c r="C34" i="2"/>
  <c r="D34" i="2"/>
  <c r="E34" i="2"/>
  <c r="F34" i="2"/>
  <c r="G34" i="2"/>
  <c r="I34" i="2"/>
  <c r="J34" i="2"/>
  <c r="K34" i="2"/>
  <c r="L34" i="2"/>
  <c r="M34" i="2"/>
  <c r="R34" i="2"/>
  <c r="N34" i="2"/>
  <c r="O34" i="2"/>
  <c r="C33" i="2"/>
  <c r="D33" i="2"/>
  <c r="E33" i="2"/>
  <c r="F33" i="2"/>
  <c r="G33" i="2"/>
  <c r="I33" i="2"/>
  <c r="J33" i="2"/>
  <c r="K33" i="2"/>
  <c r="L33" i="2"/>
  <c r="M33" i="2"/>
  <c r="R33" i="2"/>
  <c r="N33" i="2"/>
  <c r="O33" i="2"/>
  <c r="C32" i="2"/>
  <c r="D32" i="2"/>
  <c r="E32" i="2"/>
  <c r="F32" i="2"/>
  <c r="G32" i="2"/>
  <c r="I32" i="2"/>
  <c r="J32" i="2"/>
  <c r="K32" i="2"/>
  <c r="L32" i="2"/>
  <c r="M32" i="2"/>
  <c r="R32" i="2"/>
  <c r="N32" i="2"/>
  <c r="O32" i="2"/>
  <c r="C31" i="2"/>
  <c r="D31" i="2"/>
  <c r="E31" i="2"/>
  <c r="F31" i="2"/>
  <c r="G31" i="2"/>
  <c r="I31" i="2"/>
  <c r="J31" i="2"/>
  <c r="K31" i="2"/>
  <c r="L31" i="2"/>
  <c r="M31" i="2"/>
  <c r="R31" i="2"/>
  <c r="N31" i="2"/>
  <c r="O31" i="2"/>
  <c r="C30" i="2"/>
  <c r="D30" i="2"/>
  <c r="F30" i="2"/>
  <c r="G30" i="2"/>
  <c r="I30" i="2"/>
  <c r="J30" i="2"/>
  <c r="K30" i="2"/>
  <c r="L30" i="2"/>
  <c r="M30" i="2"/>
  <c r="R30" i="2"/>
  <c r="N30" i="2"/>
  <c r="O30" i="2"/>
  <c r="C29" i="2"/>
  <c r="D29" i="2"/>
  <c r="E29" i="2"/>
  <c r="F29" i="2"/>
  <c r="G29" i="2"/>
  <c r="I29" i="2"/>
  <c r="J29" i="2"/>
  <c r="K29" i="2"/>
  <c r="L29" i="2"/>
  <c r="M29" i="2"/>
  <c r="R29" i="2"/>
  <c r="N29" i="2"/>
  <c r="O29" i="2"/>
  <c r="C28" i="2"/>
  <c r="D28" i="2"/>
  <c r="E28" i="2"/>
  <c r="F28" i="2"/>
  <c r="G28" i="2"/>
  <c r="I28" i="2"/>
  <c r="J28" i="2"/>
  <c r="K28" i="2"/>
  <c r="L28" i="2"/>
  <c r="M28" i="2"/>
  <c r="R28" i="2"/>
  <c r="N28" i="2"/>
  <c r="O28" i="2"/>
  <c r="C27" i="2"/>
  <c r="D27" i="2"/>
  <c r="E27" i="2"/>
  <c r="F27" i="2"/>
  <c r="G27" i="2"/>
  <c r="I27" i="2"/>
  <c r="J27" i="2"/>
  <c r="K27" i="2"/>
  <c r="L27" i="2"/>
  <c r="M27" i="2"/>
  <c r="R27" i="2"/>
  <c r="N27" i="2"/>
  <c r="O27" i="2"/>
  <c r="C26" i="2"/>
  <c r="D26" i="2"/>
  <c r="E26" i="2"/>
  <c r="F26" i="2"/>
  <c r="G26" i="2"/>
  <c r="I26" i="2"/>
  <c r="J26" i="2"/>
  <c r="K26" i="2"/>
  <c r="L26" i="2"/>
  <c r="M26" i="2"/>
  <c r="R26" i="2"/>
  <c r="N26" i="2"/>
  <c r="O26" i="2"/>
  <c r="C25" i="2"/>
  <c r="D25" i="2"/>
  <c r="F25" i="2"/>
  <c r="G25" i="2"/>
  <c r="I25" i="2"/>
  <c r="J25" i="2"/>
  <c r="K25" i="2"/>
  <c r="L25" i="2"/>
  <c r="M25" i="2"/>
  <c r="R25" i="2"/>
  <c r="N25" i="2"/>
  <c r="O25" i="2"/>
  <c r="A24" i="2"/>
  <c r="C24" i="2"/>
  <c r="D24" i="2"/>
  <c r="F24" i="2"/>
  <c r="G24" i="2"/>
  <c r="I24" i="2"/>
  <c r="J24" i="2"/>
  <c r="K24" i="2"/>
  <c r="L24" i="2"/>
  <c r="M24" i="2"/>
  <c r="R24" i="2"/>
  <c r="N24" i="2"/>
  <c r="O24" i="2"/>
  <c r="A23" i="2"/>
  <c r="C23" i="2"/>
  <c r="D23" i="2"/>
  <c r="F23" i="2"/>
  <c r="G23" i="2"/>
  <c r="I23" i="2"/>
  <c r="J23" i="2"/>
  <c r="K23" i="2"/>
  <c r="L23" i="2"/>
  <c r="M23" i="2"/>
  <c r="R23" i="2"/>
  <c r="N23" i="2"/>
  <c r="O23" i="2"/>
  <c r="A22" i="2"/>
  <c r="C22" i="2"/>
  <c r="D22" i="2"/>
  <c r="F22" i="2"/>
  <c r="G22" i="2"/>
  <c r="I22" i="2"/>
  <c r="J22" i="2"/>
  <c r="K22" i="2"/>
  <c r="L22" i="2"/>
  <c r="M22" i="2"/>
  <c r="R22" i="2"/>
  <c r="N22" i="2"/>
  <c r="O22" i="2"/>
  <c r="A21" i="2"/>
  <c r="C21" i="2"/>
  <c r="D21" i="2"/>
  <c r="F21" i="2"/>
  <c r="G21" i="2"/>
  <c r="I21" i="2"/>
  <c r="J21" i="2"/>
  <c r="K21" i="2"/>
  <c r="L21" i="2"/>
  <c r="M21" i="2"/>
  <c r="R21" i="2"/>
  <c r="N21" i="2"/>
  <c r="O21" i="2"/>
  <c r="A20" i="2"/>
  <c r="C20" i="2"/>
  <c r="D20" i="2"/>
  <c r="F20" i="2"/>
  <c r="G20" i="2"/>
  <c r="I20" i="2"/>
  <c r="J20" i="2"/>
  <c r="K20" i="2"/>
  <c r="L20" i="2"/>
  <c r="M20" i="2"/>
  <c r="R20" i="2"/>
  <c r="N20" i="2"/>
  <c r="O20" i="2"/>
  <c r="C19" i="2"/>
  <c r="D19" i="2"/>
  <c r="F19" i="2"/>
  <c r="G19" i="2"/>
  <c r="I19" i="2"/>
  <c r="J19" i="2"/>
  <c r="K19" i="2"/>
  <c r="L19" i="2"/>
  <c r="M19" i="2"/>
  <c r="R19" i="2"/>
  <c r="N19" i="2"/>
  <c r="O19" i="2"/>
  <c r="C18" i="2"/>
  <c r="D18" i="2"/>
  <c r="F18" i="2"/>
  <c r="G18" i="2"/>
  <c r="I18" i="2"/>
  <c r="J18" i="2"/>
  <c r="K18" i="2"/>
  <c r="L18" i="2"/>
  <c r="M18" i="2"/>
  <c r="R18" i="2"/>
  <c r="N18" i="2"/>
  <c r="O18" i="2"/>
  <c r="C17" i="2"/>
  <c r="D17" i="2"/>
  <c r="F17" i="2"/>
  <c r="G17" i="2"/>
  <c r="I17" i="2"/>
  <c r="J17" i="2"/>
  <c r="K17" i="2"/>
  <c r="L17" i="2"/>
  <c r="M17" i="2"/>
  <c r="R17" i="2"/>
  <c r="N17" i="2"/>
  <c r="O17" i="2"/>
  <c r="C16" i="2"/>
  <c r="D16" i="2"/>
  <c r="F16" i="2"/>
  <c r="G16" i="2"/>
  <c r="I16" i="2"/>
  <c r="J16" i="2"/>
  <c r="K16" i="2"/>
  <c r="L16" i="2"/>
  <c r="M16" i="2"/>
  <c r="R16" i="2"/>
  <c r="N16" i="2"/>
  <c r="O16" i="2"/>
  <c r="C15" i="2"/>
  <c r="D15" i="2"/>
  <c r="F15" i="2"/>
  <c r="G15" i="2"/>
  <c r="I15" i="2"/>
  <c r="J15" i="2"/>
  <c r="K15" i="2"/>
  <c r="L15" i="2"/>
  <c r="M15" i="2"/>
  <c r="R15" i="2"/>
  <c r="N15" i="2"/>
  <c r="O15" i="2"/>
  <c r="C14" i="2"/>
  <c r="D14" i="2"/>
  <c r="F14" i="2"/>
  <c r="G14" i="2"/>
  <c r="I14" i="2"/>
  <c r="J14" i="2"/>
  <c r="K14" i="2"/>
  <c r="L14" i="2"/>
  <c r="M14" i="2"/>
  <c r="R14" i="2"/>
  <c r="N14" i="2"/>
  <c r="O14" i="2"/>
  <c r="C13" i="2"/>
  <c r="D13" i="2"/>
  <c r="F13" i="2"/>
  <c r="G13" i="2"/>
  <c r="I13" i="2"/>
  <c r="J13" i="2"/>
  <c r="K13" i="2"/>
  <c r="L13" i="2"/>
  <c r="M13" i="2"/>
  <c r="R13" i="2"/>
  <c r="N13" i="2"/>
  <c r="O13" i="2"/>
  <c r="C12" i="2"/>
  <c r="D12" i="2"/>
  <c r="F12" i="2"/>
  <c r="G12" i="2"/>
  <c r="I12" i="2"/>
  <c r="J12" i="2"/>
  <c r="K12" i="2"/>
  <c r="L12" i="2"/>
  <c r="M12" i="2"/>
  <c r="R12" i="2"/>
  <c r="N12" i="2"/>
  <c r="O12" i="2"/>
  <c r="C11" i="2"/>
  <c r="D11" i="2"/>
  <c r="F11" i="2"/>
  <c r="G11" i="2"/>
  <c r="I11" i="2"/>
  <c r="J11" i="2"/>
  <c r="K11" i="2"/>
  <c r="L11" i="2"/>
  <c r="M11" i="2"/>
  <c r="R11" i="2"/>
  <c r="N11" i="2"/>
  <c r="O11" i="2"/>
  <c r="C10" i="2"/>
  <c r="D10" i="2"/>
  <c r="F10" i="2"/>
  <c r="G10" i="2"/>
  <c r="I10" i="2"/>
  <c r="J10" i="2"/>
  <c r="K10" i="2"/>
  <c r="L10" i="2"/>
  <c r="M10" i="2"/>
  <c r="R10" i="2"/>
  <c r="N10" i="2"/>
  <c r="O10" i="2"/>
  <c r="C9" i="2"/>
  <c r="D9" i="2"/>
  <c r="F9" i="2"/>
  <c r="G9" i="2"/>
  <c r="I9" i="2"/>
  <c r="J9" i="2"/>
  <c r="K9" i="2"/>
  <c r="L9" i="2"/>
  <c r="M9" i="2"/>
  <c r="R9" i="2"/>
  <c r="N9" i="2"/>
  <c r="O9" i="2"/>
  <c r="C8" i="2"/>
  <c r="D8" i="2"/>
  <c r="F8" i="2"/>
  <c r="G8" i="2"/>
  <c r="I8" i="2"/>
  <c r="J8" i="2"/>
  <c r="K8" i="2"/>
  <c r="L8" i="2"/>
  <c r="M8" i="2"/>
  <c r="R8" i="2"/>
  <c r="N8" i="2"/>
  <c r="O8" i="2"/>
  <c r="C7" i="2"/>
  <c r="D7" i="2"/>
  <c r="F7" i="2"/>
  <c r="G7" i="2"/>
  <c r="I7" i="2"/>
  <c r="J7" i="2"/>
  <c r="K7" i="2"/>
  <c r="L7" i="2"/>
  <c r="M7" i="2"/>
  <c r="R7" i="2"/>
  <c r="N7" i="2"/>
  <c r="O7" i="2"/>
  <c r="C6" i="2"/>
  <c r="D6" i="2"/>
  <c r="F6" i="2"/>
  <c r="G6" i="2"/>
  <c r="I6" i="2"/>
  <c r="J6" i="2"/>
  <c r="K6" i="2"/>
  <c r="L6" i="2"/>
  <c r="M6" i="2"/>
  <c r="R6" i="2"/>
  <c r="N6" i="2"/>
  <c r="O6" i="2"/>
  <c r="C5" i="2"/>
  <c r="D5" i="2"/>
  <c r="F5" i="2"/>
  <c r="G5" i="2"/>
  <c r="I5" i="2"/>
  <c r="J5" i="2"/>
  <c r="K5" i="2"/>
  <c r="L5" i="2"/>
  <c r="M5" i="2"/>
  <c r="R5" i="2"/>
  <c r="N5" i="2"/>
  <c r="O5" i="2"/>
  <c r="C4" i="2"/>
  <c r="D4" i="2"/>
  <c r="F4" i="2"/>
  <c r="G4" i="2"/>
  <c r="I4" i="2"/>
  <c r="J4" i="2"/>
  <c r="K4" i="2"/>
  <c r="L4" i="2"/>
  <c r="M4" i="2"/>
  <c r="R4" i="2"/>
  <c r="N4" i="2"/>
  <c r="O4" i="2"/>
  <c r="C3" i="2"/>
  <c r="D3" i="2"/>
  <c r="F3" i="2"/>
  <c r="G3" i="2"/>
  <c r="I3" i="2"/>
  <c r="J3" i="2"/>
  <c r="K3" i="2"/>
  <c r="L3" i="2"/>
  <c r="M3" i="2"/>
  <c r="R3" i="2"/>
  <c r="N3" i="2"/>
  <c r="O3" i="2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3" i="1"/>
  <c r="A48" i="1"/>
  <c r="A29" i="1"/>
  <c r="C29" i="1"/>
  <c r="G28" i="1"/>
  <c r="E28" i="1"/>
  <c r="D28" i="1"/>
  <c r="F28" i="1"/>
  <c r="C28" i="1"/>
  <c r="I28" i="1"/>
  <c r="J28" i="1"/>
  <c r="A28" i="1"/>
  <c r="A33" i="1"/>
  <c r="A38" i="1"/>
  <c r="A43" i="1"/>
  <c r="C43" i="1"/>
  <c r="E43" i="1"/>
  <c r="A27" i="1"/>
  <c r="C27" i="1"/>
  <c r="D27" i="1"/>
  <c r="A26" i="1"/>
  <c r="A31" i="1"/>
  <c r="A36" i="1"/>
  <c r="A41" i="1"/>
  <c r="A46" i="1"/>
  <c r="A25" i="1"/>
  <c r="A24" i="1"/>
  <c r="C24" i="1"/>
  <c r="C23" i="1"/>
  <c r="A23" i="1"/>
  <c r="A22" i="1"/>
  <c r="C22" i="1"/>
  <c r="I21" i="1"/>
  <c r="G21" i="1"/>
  <c r="A21" i="1"/>
  <c r="C21" i="1"/>
  <c r="D21" i="1"/>
  <c r="I20" i="1"/>
  <c r="C20" i="1"/>
  <c r="A20" i="1"/>
  <c r="C19" i="1"/>
  <c r="K18" i="1"/>
  <c r="G18" i="1"/>
  <c r="D18" i="1"/>
  <c r="J18" i="1"/>
  <c r="C18" i="1"/>
  <c r="I18" i="1"/>
  <c r="I17" i="1"/>
  <c r="C17" i="1"/>
  <c r="G17" i="1"/>
  <c r="I16" i="1"/>
  <c r="G16" i="1"/>
  <c r="C16" i="1"/>
  <c r="D16" i="1"/>
  <c r="I15" i="1"/>
  <c r="G15" i="1"/>
  <c r="C15" i="1"/>
  <c r="D15" i="1"/>
  <c r="G14" i="1"/>
  <c r="J14" i="1"/>
  <c r="D14" i="1"/>
  <c r="F14" i="1"/>
  <c r="C14" i="1"/>
  <c r="I14" i="1"/>
  <c r="D13" i="1"/>
  <c r="F13" i="1"/>
  <c r="C13" i="1"/>
  <c r="D12" i="1"/>
  <c r="F12" i="1"/>
  <c r="C12" i="1"/>
  <c r="C11" i="1"/>
  <c r="K10" i="1"/>
  <c r="G10" i="1"/>
  <c r="D10" i="1"/>
  <c r="J10" i="1"/>
  <c r="C10" i="1"/>
  <c r="I10" i="1"/>
  <c r="I9" i="1"/>
  <c r="C9" i="1"/>
  <c r="G9" i="1"/>
  <c r="I8" i="1"/>
  <c r="G8" i="1"/>
  <c r="C8" i="1"/>
  <c r="D8" i="1"/>
  <c r="I7" i="1"/>
  <c r="G7" i="1"/>
  <c r="C7" i="1"/>
  <c r="D7" i="1"/>
  <c r="G6" i="1"/>
  <c r="J6" i="1"/>
  <c r="D6" i="1"/>
  <c r="F6" i="1"/>
  <c r="C6" i="1"/>
  <c r="I6" i="1"/>
  <c r="C5" i="1"/>
  <c r="C4" i="1"/>
  <c r="C3" i="1"/>
  <c r="D24" i="1"/>
  <c r="G24" i="1"/>
  <c r="I24" i="1"/>
  <c r="E29" i="1"/>
  <c r="D29" i="1"/>
  <c r="G29" i="1"/>
  <c r="I29" i="1"/>
  <c r="D22" i="1"/>
  <c r="I22" i="1"/>
  <c r="D3" i="1"/>
  <c r="G3" i="1"/>
  <c r="I3" i="1"/>
  <c r="G4" i="1"/>
  <c r="I4" i="1"/>
  <c r="G5" i="1"/>
  <c r="I5" i="1"/>
  <c r="F8" i="1"/>
  <c r="J8" i="1"/>
  <c r="F10" i="1"/>
  <c r="D11" i="1"/>
  <c r="I11" i="1"/>
  <c r="G11" i="1"/>
  <c r="I12" i="1"/>
  <c r="G12" i="1"/>
  <c r="G13" i="1"/>
  <c r="I13" i="1"/>
  <c r="K15" i="1"/>
  <c r="F16" i="1"/>
  <c r="J16" i="1"/>
  <c r="K16" i="1"/>
  <c r="F18" i="1"/>
  <c r="D19" i="1"/>
  <c r="G19" i="1"/>
  <c r="I19" i="1"/>
  <c r="G22" i="1"/>
  <c r="D23" i="1"/>
  <c r="G23" i="1"/>
  <c r="I23" i="1"/>
  <c r="A34" i="1"/>
  <c r="C36" i="1"/>
  <c r="L14" i="1"/>
  <c r="M14" i="1"/>
  <c r="K21" i="1"/>
  <c r="A51" i="1"/>
  <c r="C46" i="1"/>
  <c r="C31" i="1"/>
  <c r="C41" i="1"/>
  <c r="K6" i="1"/>
  <c r="L6" i="1"/>
  <c r="M6" i="1"/>
  <c r="K14" i="1"/>
  <c r="G27" i="1"/>
  <c r="E27" i="1"/>
  <c r="F27" i="1"/>
  <c r="L28" i="1"/>
  <c r="M28" i="1"/>
  <c r="A32" i="1"/>
  <c r="A53" i="1"/>
  <c r="C48" i="1"/>
  <c r="D4" i="1"/>
  <c r="D5" i="1"/>
  <c r="K8" i="1"/>
  <c r="N14" i="1"/>
  <c r="O14" i="1"/>
  <c r="D20" i="1"/>
  <c r="G20" i="1"/>
  <c r="J21" i="1"/>
  <c r="F21" i="1"/>
  <c r="A30" i="1"/>
  <c r="C25" i="1"/>
  <c r="I27" i="1"/>
  <c r="I43" i="1"/>
  <c r="D43" i="1"/>
  <c r="G43" i="1"/>
  <c r="J7" i="1"/>
  <c r="K7" i="1"/>
  <c r="J15" i="1"/>
  <c r="F7" i="1"/>
  <c r="D9" i="1"/>
  <c r="F15" i="1"/>
  <c r="D17" i="1"/>
  <c r="C26" i="1"/>
  <c r="C33" i="1"/>
  <c r="K28" i="1"/>
  <c r="N28" i="1"/>
  <c r="O28" i="1"/>
  <c r="C38" i="1"/>
  <c r="G33" i="1"/>
  <c r="I33" i="1"/>
  <c r="E33" i="1"/>
  <c r="D33" i="1"/>
  <c r="J9" i="1"/>
  <c r="K9" i="1"/>
  <c r="F9" i="1"/>
  <c r="D25" i="1"/>
  <c r="I25" i="1"/>
  <c r="G25" i="1"/>
  <c r="F4" i="1"/>
  <c r="J4" i="1"/>
  <c r="K4" i="1"/>
  <c r="A56" i="1"/>
  <c r="C56" i="1"/>
  <c r="C51" i="1"/>
  <c r="G36" i="1"/>
  <c r="I36" i="1"/>
  <c r="D36" i="1"/>
  <c r="J23" i="1"/>
  <c r="K23" i="1"/>
  <c r="F23" i="1"/>
  <c r="J19" i="1"/>
  <c r="K19" i="1"/>
  <c r="F19" i="1"/>
  <c r="N10" i="1"/>
  <c r="O10" i="1"/>
  <c r="L10" i="1"/>
  <c r="M10" i="1"/>
  <c r="I26" i="1"/>
  <c r="D26" i="1"/>
  <c r="G26" i="1"/>
  <c r="E26" i="1"/>
  <c r="N7" i="1"/>
  <c r="O7" i="1"/>
  <c r="L7" i="1"/>
  <c r="M7" i="1"/>
  <c r="F43" i="1"/>
  <c r="J43" i="1"/>
  <c r="K43" i="1"/>
  <c r="A35" i="1"/>
  <c r="C30" i="1"/>
  <c r="J20" i="1"/>
  <c r="K20" i="1"/>
  <c r="F20" i="1"/>
  <c r="G48" i="1"/>
  <c r="E48" i="1"/>
  <c r="D48" i="1"/>
  <c r="I48" i="1"/>
  <c r="E41" i="1"/>
  <c r="G41" i="1"/>
  <c r="I41" i="1"/>
  <c r="D41" i="1"/>
  <c r="C34" i="1"/>
  <c r="A39" i="1"/>
  <c r="N18" i="1"/>
  <c r="O18" i="1"/>
  <c r="L18" i="1"/>
  <c r="M18" i="1"/>
  <c r="J22" i="1"/>
  <c r="K22" i="1"/>
  <c r="F22" i="1"/>
  <c r="K24" i="1"/>
  <c r="E38" i="1"/>
  <c r="G38" i="1"/>
  <c r="D38" i="1"/>
  <c r="I38" i="1"/>
  <c r="J17" i="1"/>
  <c r="K17" i="1"/>
  <c r="F17" i="1"/>
  <c r="N21" i="1"/>
  <c r="O21" i="1"/>
  <c r="L21" i="1"/>
  <c r="M21" i="1"/>
  <c r="N6" i="1"/>
  <c r="O6" i="1"/>
  <c r="A58" i="1"/>
  <c r="C58" i="1"/>
  <c r="C53" i="1"/>
  <c r="K27" i="1"/>
  <c r="L27" i="1"/>
  <c r="M27" i="1"/>
  <c r="I31" i="1"/>
  <c r="D31" i="1"/>
  <c r="G31" i="1"/>
  <c r="E31" i="1"/>
  <c r="K13" i="1"/>
  <c r="J13" i="1"/>
  <c r="L8" i="1"/>
  <c r="M8" i="1"/>
  <c r="N8" i="1"/>
  <c r="O8" i="1"/>
  <c r="J3" i="1"/>
  <c r="K3" i="1"/>
  <c r="F3" i="1"/>
  <c r="J27" i="1"/>
  <c r="J29" i="1"/>
  <c r="K29" i="1"/>
  <c r="F29" i="1"/>
  <c r="J24" i="1"/>
  <c r="F24" i="1"/>
  <c r="N15" i="1"/>
  <c r="O15" i="1"/>
  <c r="L15" i="1"/>
  <c r="M15" i="1"/>
  <c r="F5" i="1"/>
  <c r="J5" i="1"/>
  <c r="K5" i="1"/>
  <c r="A37" i="1"/>
  <c r="C32" i="1"/>
  <c r="E46" i="1"/>
  <c r="D46" i="1"/>
  <c r="I46" i="1"/>
  <c r="G46" i="1"/>
  <c r="L16" i="1"/>
  <c r="M16" i="1"/>
  <c r="N16" i="1"/>
  <c r="O16" i="1"/>
  <c r="J12" i="1"/>
  <c r="K12" i="1"/>
  <c r="J11" i="1"/>
  <c r="K11" i="1"/>
  <c r="F11" i="1"/>
  <c r="L12" i="1"/>
  <c r="M12" i="1"/>
  <c r="N12" i="1"/>
  <c r="O12" i="1"/>
  <c r="N11" i="1"/>
  <c r="O11" i="1"/>
  <c r="L11" i="1"/>
  <c r="M11" i="1"/>
  <c r="G32" i="1"/>
  <c r="D32" i="1"/>
  <c r="E32" i="1"/>
  <c r="I32" i="1"/>
  <c r="N29" i="1"/>
  <c r="O29" i="1"/>
  <c r="L29" i="1"/>
  <c r="M29" i="1"/>
  <c r="L13" i="1"/>
  <c r="M13" i="1"/>
  <c r="N13" i="1"/>
  <c r="O13" i="1"/>
  <c r="E34" i="1"/>
  <c r="D34" i="1"/>
  <c r="I34" i="1"/>
  <c r="G34" i="1"/>
  <c r="K48" i="1"/>
  <c r="A40" i="1"/>
  <c r="C35" i="1"/>
  <c r="K33" i="1"/>
  <c r="A42" i="1"/>
  <c r="C37" i="1"/>
  <c r="F41" i="1"/>
  <c r="J41" i="1"/>
  <c r="N20" i="1"/>
  <c r="O20" i="1"/>
  <c r="L20" i="1"/>
  <c r="M20" i="1"/>
  <c r="N23" i="1"/>
  <c r="O23" i="1"/>
  <c r="L23" i="1"/>
  <c r="M23" i="1"/>
  <c r="K36" i="1"/>
  <c r="N4" i="1"/>
  <c r="O4" i="1"/>
  <c r="L4" i="1"/>
  <c r="M4" i="1"/>
  <c r="J25" i="1"/>
  <c r="F25" i="1"/>
  <c r="F33" i="1"/>
  <c r="J33" i="1"/>
  <c r="N27" i="1"/>
  <c r="O27" i="1"/>
  <c r="J46" i="1"/>
  <c r="K46" i="1"/>
  <c r="F46" i="1"/>
  <c r="N24" i="1"/>
  <c r="O24" i="1"/>
  <c r="L24" i="1"/>
  <c r="M24" i="1"/>
  <c r="I53" i="1"/>
  <c r="D53" i="1"/>
  <c r="G53" i="1"/>
  <c r="E53" i="1"/>
  <c r="J38" i="1"/>
  <c r="K38" i="1"/>
  <c r="F38" i="1"/>
  <c r="J48" i="1"/>
  <c r="F48" i="1"/>
  <c r="L43" i="1"/>
  <c r="M43" i="1"/>
  <c r="N43" i="1"/>
  <c r="O43" i="1"/>
  <c r="I51" i="1"/>
  <c r="D51" i="1"/>
  <c r="E51" i="1"/>
  <c r="G51" i="1"/>
  <c r="L5" i="1"/>
  <c r="M5" i="1"/>
  <c r="N5" i="1"/>
  <c r="O5" i="1"/>
  <c r="N3" i="1"/>
  <c r="O3" i="1"/>
  <c r="L3" i="1"/>
  <c r="M3" i="1"/>
  <c r="F31" i="1"/>
  <c r="J31" i="1"/>
  <c r="K31" i="1"/>
  <c r="G58" i="1"/>
  <c r="E58" i="1"/>
  <c r="I58" i="1"/>
  <c r="D58" i="1"/>
  <c r="L17" i="1"/>
  <c r="M17" i="1"/>
  <c r="N17" i="1"/>
  <c r="O17" i="1"/>
  <c r="N22" i="1"/>
  <c r="O22" i="1"/>
  <c r="L22" i="1"/>
  <c r="M22" i="1"/>
  <c r="A44" i="1"/>
  <c r="C39" i="1"/>
  <c r="K41" i="1"/>
  <c r="D30" i="1"/>
  <c r="I30" i="1"/>
  <c r="G30" i="1"/>
  <c r="J26" i="1"/>
  <c r="K26" i="1"/>
  <c r="F26" i="1"/>
  <c r="N19" i="1"/>
  <c r="O19" i="1"/>
  <c r="L19" i="1"/>
  <c r="M19" i="1"/>
  <c r="F36" i="1"/>
  <c r="J36" i="1"/>
  <c r="E56" i="1"/>
  <c r="G56" i="1"/>
  <c r="D56" i="1"/>
  <c r="I56" i="1"/>
  <c r="K25" i="1"/>
  <c r="L9" i="1"/>
  <c r="M9" i="1"/>
  <c r="N9" i="1"/>
  <c r="O9" i="1"/>
  <c r="N26" i="1"/>
  <c r="O26" i="1"/>
  <c r="L26" i="1"/>
  <c r="M26" i="1"/>
  <c r="J30" i="1"/>
  <c r="K30" i="1"/>
  <c r="F30" i="1"/>
  <c r="N38" i="1"/>
  <c r="O38" i="1"/>
  <c r="L38" i="1"/>
  <c r="M38" i="1"/>
  <c r="F53" i="1"/>
  <c r="J53" i="1"/>
  <c r="L41" i="1"/>
  <c r="M41" i="1"/>
  <c r="N41" i="1"/>
  <c r="O41" i="1"/>
  <c r="G35" i="1"/>
  <c r="I35" i="1"/>
  <c r="D35" i="1"/>
  <c r="J56" i="1"/>
  <c r="K56" i="1"/>
  <c r="F56" i="1"/>
  <c r="L36" i="1"/>
  <c r="M36" i="1"/>
  <c r="N36" i="1"/>
  <c r="O36" i="1"/>
  <c r="J58" i="1"/>
  <c r="K58" i="1"/>
  <c r="F58" i="1"/>
  <c r="F51" i="1"/>
  <c r="J51" i="1"/>
  <c r="N46" i="1"/>
  <c r="O46" i="1"/>
  <c r="L46" i="1"/>
  <c r="M46" i="1"/>
  <c r="N33" i="1"/>
  <c r="O33" i="1"/>
  <c r="L33" i="1"/>
  <c r="M33" i="1"/>
  <c r="D37" i="1"/>
  <c r="I37" i="1"/>
  <c r="G37" i="1"/>
  <c r="E37" i="1"/>
  <c r="A45" i="1"/>
  <c r="C40" i="1"/>
  <c r="J34" i="1"/>
  <c r="K34" i="1"/>
  <c r="F34" i="1"/>
  <c r="J32" i="1"/>
  <c r="F32" i="1"/>
  <c r="I39" i="1"/>
  <c r="D39" i="1"/>
  <c r="E39" i="1"/>
  <c r="G39" i="1"/>
  <c r="L31" i="1"/>
  <c r="M31" i="1"/>
  <c r="N31" i="1"/>
  <c r="O31" i="1"/>
  <c r="N48" i="1"/>
  <c r="O48" i="1"/>
  <c r="L48" i="1"/>
  <c r="M48" i="1"/>
  <c r="N25" i="1"/>
  <c r="O25" i="1"/>
  <c r="L25" i="1"/>
  <c r="M25" i="1"/>
  <c r="A47" i="1"/>
  <c r="C42" i="1"/>
  <c r="K32" i="1"/>
  <c r="A49" i="1"/>
  <c r="C44" i="1"/>
  <c r="K51" i="1"/>
  <c r="K53" i="1"/>
  <c r="A50" i="1"/>
  <c r="C45" i="1"/>
  <c r="E42" i="1"/>
  <c r="I42" i="1"/>
  <c r="G42" i="1"/>
  <c r="D42" i="1"/>
  <c r="K39" i="1"/>
  <c r="L34" i="1"/>
  <c r="M34" i="1"/>
  <c r="N34" i="1"/>
  <c r="O34" i="1"/>
  <c r="G44" i="1"/>
  <c r="D44" i="1"/>
  <c r="E44" i="1"/>
  <c r="I44" i="1"/>
  <c r="A52" i="1"/>
  <c r="C47" i="1"/>
  <c r="N51" i="1"/>
  <c r="O51" i="1"/>
  <c r="L51" i="1"/>
  <c r="M51" i="1"/>
  <c r="F37" i="1"/>
  <c r="J37" i="1"/>
  <c r="K37" i="1"/>
  <c r="F35" i="1"/>
  <c r="J35" i="1"/>
  <c r="K35" i="1"/>
  <c r="A54" i="1"/>
  <c r="C49" i="1"/>
  <c r="F39" i="1"/>
  <c r="J39" i="1"/>
  <c r="L32" i="1"/>
  <c r="M32" i="1"/>
  <c r="N32" i="1"/>
  <c r="O32" i="1"/>
  <c r="G40" i="1"/>
  <c r="I40" i="1"/>
  <c r="E40" i="1"/>
  <c r="D40" i="1"/>
  <c r="L58" i="1"/>
  <c r="M58" i="1"/>
  <c r="N58" i="1"/>
  <c r="O58" i="1"/>
  <c r="N56" i="1"/>
  <c r="O56" i="1"/>
  <c r="L56" i="1"/>
  <c r="M56" i="1"/>
  <c r="L53" i="1"/>
  <c r="M53" i="1"/>
  <c r="N53" i="1"/>
  <c r="O53" i="1"/>
  <c r="N30" i="1"/>
  <c r="O30" i="1"/>
  <c r="L30" i="1"/>
  <c r="M30" i="1"/>
  <c r="F40" i="1"/>
  <c r="J40" i="1"/>
  <c r="I49" i="1"/>
  <c r="D49" i="1"/>
  <c r="G49" i="1"/>
  <c r="E49" i="1"/>
  <c r="A59" i="1"/>
  <c r="C59" i="1"/>
  <c r="C54" i="1"/>
  <c r="L37" i="1"/>
  <c r="M37" i="1"/>
  <c r="N37" i="1"/>
  <c r="O37" i="1"/>
  <c r="I47" i="1"/>
  <c r="D47" i="1"/>
  <c r="G47" i="1"/>
  <c r="E47" i="1"/>
  <c r="J44" i="1"/>
  <c r="K44" i="1"/>
  <c r="F44" i="1"/>
  <c r="A57" i="1"/>
  <c r="C57" i="1"/>
  <c r="C52" i="1"/>
  <c r="J42" i="1"/>
  <c r="K42" i="1"/>
  <c r="F42" i="1"/>
  <c r="G45" i="1"/>
  <c r="E45" i="1"/>
  <c r="D45" i="1"/>
  <c r="I45" i="1"/>
  <c r="K40" i="1"/>
  <c r="L39" i="1"/>
  <c r="M39" i="1"/>
  <c r="N39" i="1"/>
  <c r="O39" i="1"/>
  <c r="L35" i="1"/>
  <c r="M35" i="1"/>
  <c r="N35" i="1"/>
  <c r="O35" i="1"/>
  <c r="A55" i="1"/>
  <c r="C50" i="1"/>
  <c r="E52" i="1"/>
  <c r="G52" i="1"/>
  <c r="I52" i="1"/>
  <c r="D52" i="1"/>
  <c r="A60" i="1"/>
  <c r="C60" i="1"/>
  <c r="C55" i="1"/>
  <c r="F45" i="1"/>
  <c r="J45" i="1"/>
  <c r="K45" i="1"/>
  <c r="L44" i="1"/>
  <c r="M44" i="1"/>
  <c r="N44" i="1"/>
  <c r="O44" i="1"/>
  <c r="F47" i="1"/>
  <c r="J47" i="1"/>
  <c r="G54" i="1"/>
  <c r="E54" i="1"/>
  <c r="D54" i="1"/>
  <c r="I54" i="1"/>
  <c r="F49" i="1"/>
  <c r="J49" i="1"/>
  <c r="I59" i="1"/>
  <c r="D59" i="1"/>
  <c r="E59" i="1"/>
  <c r="G59" i="1"/>
  <c r="G50" i="1"/>
  <c r="E50" i="1"/>
  <c r="I50" i="1"/>
  <c r="D50" i="1"/>
  <c r="N42" i="1"/>
  <c r="O42" i="1"/>
  <c r="L42" i="1"/>
  <c r="M42" i="1"/>
  <c r="I57" i="1"/>
  <c r="D57" i="1"/>
  <c r="G57" i="1"/>
  <c r="E57" i="1"/>
  <c r="K47" i="1"/>
  <c r="K49" i="1"/>
  <c r="L40" i="1"/>
  <c r="M40" i="1"/>
  <c r="N40" i="1"/>
  <c r="O40" i="1"/>
  <c r="J52" i="1"/>
  <c r="F52" i="1"/>
  <c r="K50" i="1"/>
  <c r="J54" i="1"/>
  <c r="F54" i="1"/>
  <c r="N47" i="1"/>
  <c r="O47" i="1"/>
  <c r="L47" i="1"/>
  <c r="M47" i="1"/>
  <c r="L45" i="1"/>
  <c r="M45" i="1"/>
  <c r="N45" i="1"/>
  <c r="O45" i="1"/>
  <c r="F57" i="1"/>
  <c r="J57" i="1"/>
  <c r="K57" i="1"/>
  <c r="J50" i="1"/>
  <c r="F50" i="1"/>
  <c r="K59" i="1"/>
  <c r="I55" i="1"/>
  <c r="D55" i="1"/>
  <c r="G55" i="1"/>
  <c r="E55" i="1"/>
  <c r="K52" i="1"/>
  <c r="N49" i="1"/>
  <c r="O49" i="1"/>
  <c r="L49" i="1"/>
  <c r="M49" i="1"/>
  <c r="K54" i="1"/>
  <c r="E60" i="1"/>
  <c r="G60" i="1"/>
  <c r="I60" i="1"/>
  <c r="D60" i="1"/>
  <c r="F59" i="1"/>
  <c r="J59" i="1"/>
  <c r="N57" i="1"/>
  <c r="O57" i="1"/>
  <c r="L57" i="1"/>
  <c r="M57" i="1"/>
  <c r="L50" i="1"/>
  <c r="M50" i="1"/>
  <c r="N50" i="1"/>
  <c r="O50" i="1"/>
  <c r="L54" i="1"/>
  <c r="M54" i="1"/>
  <c r="N54" i="1"/>
  <c r="O54" i="1"/>
  <c r="N52" i="1"/>
  <c r="O52" i="1"/>
  <c r="L52" i="1"/>
  <c r="M52" i="1"/>
  <c r="N59" i="1"/>
  <c r="O59" i="1"/>
  <c r="L59" i="1"/>
  <c r="M59" i="1"/>
  <c r="J60" i="1"/>
  <c r="K60" i="1"/>
  <c r="F60" i="1"/>
  <c r="F55" i="1"/>
  <c r="J55" i="1"/>
  <c r="K55" i="1"/>
  <c r="N55" i="1"/>
  <c r="O55" i="1"/>
  <c r="L55" i="1"/>
  <c r="M55" i="1"/>
  <c r="N60" i="1"/>
  <c r="O60" i="1"/>
  <c r="L60" i="1"/>
  <c r="M60" i="1"/>
</calcChain>
</file>

<file path=xl/sharedStrings.xml><?xml version="1.0" encoding="utf-8"?>
<sst xmlns="http://schemas.openxmlformats.org/spreadsheetml/2006/main" count="156" uniqueCount="22">
  <si>
    <t>Cost Estimate_Matrix</t>
  </si>
  <si>
    <t>PV Modules (no.)</t>
  </si>
  <si>
    <t>Capacity (Wp)</t>
  </si>
  <si>
    <t>Solar kWp</t>
  </si>
  <si>
    <t>Module</t>
  </si>
  <si>
    <t>Inverter</t>
  </si>
  <si>
    <t>(M+I)*5%</t>
  </si>
  <si>
    <t>BOS</t>
  </si>
  <si>
    <t>Weather Station &gt;10kWp</t>
  </si>
  <si>
    <t>I&amp;C</t>
  </si>
  <si>
    <t>(BOS+WS+I&amp;C+Margin)*18%</t>
  </si>
  <si>
    <t>Grand Total</t>
  </si>
  <si>
    <t>Market Rates Rs/Wp</t>
  </si>
  <si>
    <t>Grand Total with GST</t>
  </si>
  <si>
    <t>Rs/Wp</t>
  </si>
  <si>
    <t>3 Ph/1 Ph</t>
  </si>
  <si>
    <t>MNRE Benchmark Rates (Rs/Wp)</t>
  </si>
  <si>
    <t>1 Phase</t>
  </si>
  <si>
    <t>3 Phase</t>
  </si>
  <si>
    <t>Myanmar CIF Price USD/Wp</t>
  </si>
  <si>
    <t>$=Inr68</t>
  </si>
  <si>
    <t>Contingency including D&amp;E@10%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</si>
</sst>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/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4" fillId="0" borderId="4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/>
    <xf numFmtId="2" fontId="0" fillId="4" borderId="4" xfId="0" applyNumberFormat="1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gin@10%2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gin@1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topLeftCell="A32" workbookViewId="0">
      <selection activeCell="T47" sqref="T47"/>
    </sheetView>
  </sheetViews>
  <sheetFormatPr defaultRowHeight="14.4" x14ac:dyDescent="0.3"/>
  <cols>
    <col min="1" max="1" width="15.5546875" customWidth="1"/>
    <col min="2" max="2" width="12.33203125" customWidth="1"/>
    <col min="3" max="3" width="10.88671875" customWidth="1"/>
    <col min="10" max="10" width="12.21875" customWidth="1"/>
    <col min="11" max="11" width="13.77734375" customWidth="1"/>
    <col min="12" max="12" width="10.77734375" customWidth="1"/>
    <col min="13" max="13" width="9.21875" customWidth="1"/>
    <col min="14" max="14" width="10.21875" hidden="1" customWidth="1"/>
    <col min="15" max="15" width="9.33203125" hidden="1" customWidth="1"/>
    <col min="17" max="17" width="10.33203125" customWidth="1"/>
    <col min="18" max="18" width="9.88671875" customWidth="1"/>
  </cols>
  <sheetData>
    <row r="1" spans="1:18" ht="18.45" customHeigh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t="s">
        <v>20</v>
      </c>
    </row>
    <row r="2" spans="1:18" ht="57.6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15" t="s">
        <v>21</v>
      </c>
      <c r="K2" s="3" t="s">
        <v>10</v>
      </c>
      <c r="L2" s="3" t="s">
        <v>11</v>
      </c>
      <c r="M2" s="4" t="s">
        <v>12</v>
      </c>
      <c r="N2" s="3" t="s">
        <v>13</v>
      </c>
      <c r="O2" s="1" t="s">
        <v>14</v>
      </c>
      <c r="P2" s="5" t="s">
        <v>15</v>
      </c>
      <c r="Q2" s="5" t="s">
        <v>16</v>
      </c>
      <c r="R2" s="13" t="s">
        <v>19</v>
      </c>
    </row>
    <row r="3" spans="1:18" x14ac:dyDescent="0.3">
      <c r="A3" s="12">
        <v>3</v>
      </c>
      <c r="B3" s="12">
        <v>325</v>
      </c>
      <c r="C3" s="7">
        <f>A3*B3/1000</f>
        <v>0.97499999999999998</v>
      </c>
      <c r="D3" s="12">
        <f>C3*19000</f>
        <v>18525</v>
      </c>
      <c r="E3" s="12">
        <v>16500</v>
      </c>
      <c r="F3" s="12">
        <f>(D3+E3)*1.05</f>
        <v>36776.25</v>
      </c>
      <c r="G3" s="12">
        <f t="shared" ref="G3:G8" si="0">C3*10000</f>
        <v>9750</v>
      </c>
      <c r="H3" s="12"/>
      <c r="I3" s="12">
        <f t="shared" ref="I3:I8" si="1">C3*5000</f>
        <v>4875</v>
      </c>
      <c r="J3" s="12">
        <f>(D3+E3+G3+I3+H3)*0.1</f>
        <v>4965</v>
      </c>
      <c r="K3" s="12">
        <f>(G3+H3+I3+J3)*1.18</f>
        <v>23116.199999999997</v>
      </c>
      <c r="L3" s="12">
        <f>F3+K3</f>
        <v>59892.45</v>
      </c>
      <c r="M3" s="8">
        <f>L3/C3/1000</f>
        <v>61.428153846153847</v>
      </c>
      <c r="N3" s="12">
        <f>F3+K3</f>
        <v>59892.45</v>
      </c>
      <c r="O3" s="9">
        <f t="shared" ref="O3:O24" si="2">N3/C3/1000</f>
        <v>61.428153846153847</v>
      </c>
      <c r="P3" s="10" t="s">
        <v>17</v>
      </c>
      <c r="Q3" s="19">
        <v>60</v>
      </c>
      <c r="R3" s="14">
        <f>M3*1.3/68</f>
        <v>1.1743617647058824</v>
      </c>
    </row>
    <row r="4" spans="1:18" x14ac:dyDescent="0.3">
      <c r="A4" s="12">
        <v>4</v>
      </c>
      <c r="B4" s="12">
        <v>325</v>
      </c>
      <c r="C4" s="7">
        <f t="shared" ref="C4:C60" si="3">A4*B4/1000</f>
        <v>1.3</v>
      </c>
      <c r="D4" s="12">
        <f t="shared" ref="D4:D56" si="4">C4*19000</f>
        <v>24700</v>
      </c>
      <c r="E4" s="12">
        <v>16500</v>
      </c>
      <c r="F4" s="12">
        <f t="shared" ref="F4:F24" si="5">(D4+E4)*1.05</f>
        <v>43260</v>
      </c>
      <c r="G4" s="12">
        <f t="shared" si="0"/>
        <v>13000</v>
      </c>
      <c r="H4" s="12"/>
      <c r="I4" s="12">
        <f t="shared" si="1"/>
        <v>6500</v>
      </c>
      <c r="J4" s="12">
        <f>(D4+E4+G4+I4+H4)*0.1</f>
        <v>6070</v>
      </c>
      <c r="K4" s="12">
        <f>(G4+H4+I4+J4)*1.18</f>
        <v>30172.6</v>
      </c>
      <c r="L4" s="12">
        <f t="shared" ref="L4:L60" si="6">F4+K4</f>
        <v>73432.600000000006</v>
      </c>
      <c r="M4" s="8">
        <f t="shared" ref="M4:M24" si="7">L4/C4/1000</f>
        <v>56.486615384615391</v>
      </c>
      <c r="N4" s="12">
        <f t="shared" ref="N4:N24" si="8">F4+K4</f>
        <v>73432.600000000006</v>
      </c>
      <c r="O4" s="9">
        <f t="shared" si="2"/>
        <v>56.486615384615391</v>
      </c>
      <c r="P4" s="10" t="s">
        <v>17</v>
      </c>
      <c r="Q4" s="19"/>
      <c r="R4" s="14">
        <f t="shared" ref="R4:R60" si="9">M4*1.3/68</f>
        <v>1.0798911764705883</v>
      </c>
    </row>
    <row r="5" spans="1:18" x14ac:dyDescent="0.3">
      <c r="A5" s="12">
        <v>5</v>
      </c>
      <c r="B5" s="12">
        <v>325</v>
      </c>
      <c r="C5" s="7">
        <f t="shared" si="3"/>
        <v>1.625</v>
      </c>
      <c r="D5" s="12">
        <f t="shared" si="4"/>
        <v>30875</v>
      </c>
      <c r="E5" s="12">
        <v>19000</v>
      </c>
      <c r="F5" s="12">
        <f t="shared" si="5"/>
        <v>52368.75</v>
      </c>
      <c r="G5" s="12">
        <f t="shared" si="0"/>
        <v>16250</v>
      </c>
      <c r="H5" s="12"/>
      <c r="I5" s="12">
        <f t="shared" si="1"/>
        <v>8125</v>
      </c>
      <c r="J5" s="12">
        <f t="shared" ref="J5:J60" si="10">(D5+E5+G5+I5+H5)*0.1</f>
        <v>7425</v>
      </c>
      <c r="K5" s="12">
        <f t="shared" ref="K5:K60" si="11">(G5+H5+I5+J5)*1.18</f>
        <v>37524</v>
      </c>
      <c r="L5" s="12">
        <f t="shared" si="6"/>
        <v>89892.75</v>
      </c>
      <c r="M5" s="8">
        <f t="shared" si="7"/>
        <v>55.318615384615384</v>
      </c>
      <c r="N5" s="12">
        <f t="shared" si="8"/>
        <v>89892.75</v>
      </c>
      <c r="O5" s="9">
        <f t="shared" si="2"/>
        <v>55.318615384615384</v>
      </c>
      <c r="P5" s="10" t="s">
        <v>17</v>
      </c>
      <c r="Q5" s="19"/>
      <c r="R5" s="14">
        <f t="shared" si="9"/>
        <v>1.0575617647058824</v>
      </c>
    </row>
    <row r="6" spans="1:18" x14ac:dyDescent="0.3">
      <c r="A6" s="12">
        <v>6</v>
      </c>
      <c r="B6" s="12">
        <v>325</v>
      </c>
      <c r="C6" s="7">
        <f t="shared" si="3"/>
        <v>1.95</v>
      </c>
      <c r="D6" s="12">
        <f t="shared" si="4"/>
        <v>37050</v>
      </c>
      <c r="E6" s="12">
        <v>19000</v>
      </c>
      <c r="F6" s="12">
        <f t="shared" si="5"/>
        <v>58852.5</v>
      </c>
      <c r="G6" s="12">
        <f t="shared" si="0"/>
        <v>19500</v>
      </c>
      <c r="H6" s="12"/>
      <c r="I6" s="12">
        <f t="shared" si="1"/>
        <v>9750</v>
      </c>
      <c r="J6" s="12">
        <f t="shared" si="10"/>
        <v>8530</v>
      </c>
      <c r="K6" s="12">
        <f t="shared" si="11"/>
        <v>44580.399999999994</v>
      </c>
      <c r="L6" s="12">
        <f t="shared" si="6"/>
        <v>103432.9</v>
      </c>
      <c r="M6" s="8">
        <f t="shared" si="7"/>
        <v>53.042512820512819</v>
      </c>
      <c r="N6" s="12">
        <f t="shared" si="8"/>
        <v>103432.9</v>
      </c>
      <c r="O6" s="9">
        <f t="shared" si="2"/>
        <v>53.042512820512819</v>
      </c>
      <c r="P6" s="10" t="s">
        <v>17</v>
      </c>
      <c r="Q6" s="19"/>
      <c r="R6" s="14">
        <f t="shared" si="9"/>
        <v>1.0140480392156863</v>
      </c>
    </row>
    <row r="7" spans="1:18" x14ac:dyDescent="0.3">
      <c r="A7" s="12">
        <v>7</v>
      </c>
      <c r="B7" s="12">
        <v>325</v>
      </c>
      <c r="C7" s="7">
        <f t="shared" si="3"/>
        <v>2.2749999999999999</v>
      </c>
      <c r="D7" s="12">
        <f t="shared" si="4"/>
        <v>43225</v>
      </c>
      <c r="E7" s="12">
        <v>19000</v>
      </c>
      <c r="F7" s="12">
        <f t="shared" si="5"/>
        <v>65336.25</v>
      </c>
      <c r="G7" s="12">
        <f t="shared" si="0"/>
        <v>22750</v>
      </c>
      <c r="H7" s="12"/>
      <c r="I7" s="12">
        <f t="shared" si="1"/>
        <v>11375</v>
      </c>
      <c r="J7" s="12">
        <f t="shared" si="10"/>
        <v>9635</v>
      </c>
      <c r="K7" s="12">
        <f t="shared" si="11"/>
        <v>51636.799999999996</v>
      </c>
      <c r="L7" s="12">
        <f t="shared" si="6"/>
        <v>116973.04999999999</v>
      </c>
      <c r="M7" s="8">
        <f t="shared" si="7"/>
        <v>51.416725274725273</v>
      </c>
      <c r="N7" s="12">
        <f t="shared" si="8"/>
        <v>116973.04999999999</v>
      </c>
      <c r="O7" s="9">
        <f t="shared" si="2"/>
        <v>51.416725274725273</v>
      </c>
      <c r="P7" s="10" t="s">
        <v>17</v>
      </c>
      <c r="Q7" s="19"/>
      <c r="R7" s="14">
        <f t="shared" si="9"/>
        <v>0.9829668067226891</v>
      </c>
    </row>
    <row r="8" spans="1:18" x14ac:dyDescent="0.3">
      <c r="A8" s="12">
        <v>8</v>
      </c>
      <c r="B8" s="12">
        <v>325</v>
      </c>
      <c r="C8" s="7">
        <f t="shared" si="3"/>
        <v>2.6</v>
      </c>
      <c r="D8" s="12">
        <f t="shared" si="4"/>
        <v>49400</v>
      </c>
      <c r="E8" s="12">
        <v>23500</v>
      </c>
      <c r="F8" s="12">
        <f t="shared" si="5"/>
        <v>76545</v>
      </c>
      <c r="G8" s="12">
        <f t="shared" si="0"/>
        <v>26000</v>
      </c>
      <c r="H8" s="12"/>
      <c r="I8" s="12">
        <f t="shared" si="1"/>
        <v>13000</v>
      </c>
      <c r="J8" s="12">
        <f t="shared" si="10"/>
        <v>11190</v>
      </c>
      <c r="K8" s="12">
        <f t="shared" si="11"/>
        <v>59224.2</v>
      </c>
      <c r="L8" s="12">
        <f t="shared" si="6"/>
        <v>135769.20000000001</v>
      </c>
      <c r="M8" s="8">
        <f t="shared" si="7"/>
        <v>52.218923076923076</v>
      </c>
      <c r="N8" s="12">
        <f t="shared" si="8"/>
        <v>135769.20000000001</v>
      </c>
      <c r="O8" s="9">
        <f t="shared" si="2"/>
        <v>52.218923076923076</v>
      </c>
      <c r="P8" s="10" t="s">
        <v>17</v>
      </c>
      <c r="Q8" s="19"/>
      <c r="R8" s="14">
        <f t="shared" si="9"/>
        <v>0.99830294117647067</v>
      </c>
    </row>
    <row r="9" spans="1:18" x14ac:dyDescent="0.3">
      <c r="A9" s="12">
        <v>9</v>
      </c>
      <c r="B9" s="12">
        <v>325</v>
      </c>
      <c r="C9" s="7">
        <f t="shared" si="3"/>
        <v>2.9249999999999998</v>
      </c>
      <c r="D9" s="12">
        <f t="shared" si="4"/>
        <v>55575</v>
      </c>
      <c r="E9" s="12">
        <v>30000</v>
      </c>
      <c r="F9" s="12">
        <f t="shared" si="5"/>
        <v>89853.75</v>
      </c>
      <c r="G9" s="12">
        <f>C9*9000</f>
        <v>26325</v>
      </c>
      <c r="H9" s="12"/>
      <c r="I9" s="12">
        <f>C9*4500</f>
        <v>13162.5</v>
      </c>
      <c r="J9" s="12">
        <f t="shared" si="10"/>
        <v>12506.25</v>
      </c>
      <c r="K9" s="12">
        <f t="shared" si="11"/>
        <v>61352.625</v>
      </c>
      <c r="L9" s="12">
        <f t="shared" si="6"/>
        <v>151206.375</v>
      </c>
      <c r="M9" s="8">
        <f t="shared" si="7"/>
        <v>51.694487179487183</v>
      </c>
      <c r="N9" s="12">
        <f t="shared" si="8"/>
        <v>151206.375</v>
      </c>
      <c r="O9" s="9">
        <f t="shared" si="2"/>
        <v>51.694487179487183</v>
      </c>
      <c r="P9" s="10" t="s">
        <v>17</v>
      </c>
      <c r="Q9" s="19"/>
      <c r="R9" s="14">
        <f t="shared" si="9"/>
        <v>0.98827696078431393</v>
      </c>
    </row>
    <row r="10" spans="1:18" x14ac:dyDescent="0.3">
      <c r="A10" s="12">
        <v>10</v>
      </c>
      <c r="B10" s="12">
        <v>325</v>
      </c>
      <c r="C10" s="7">
        <f t="shared" si="3"/>
        <v>3.25</v>
      </c>
      <c r="D10" s="12">
        <f t="shared" si="4"/>
        <v>61750</v>
      </c>
      <c r="E10" s="12">
        <v>30000</v>
      </c>
      <c r="F10" s="12">
        <f t="shared" si="5"/>
        <v>96337.5</v>
      </c>
      <c r="G10" s="12">
        <f t="shared" ref="G10:G19" si="12">C10*9000</f>
        <v>29250</v>
      </c>
      <c r="H10" s="12"/>
      <c r="I10" s="12">
        <f>C10*4200</f>
        <v>13650</v>
      </c>
      <c r="J10" s="12">
        <f t="shared" si="10"/>
        <v>13465</v>
      </c>
      <c r="K10" s="12">
        <f t="shared" si="11"/>
        <v>66510.7</v>
      </c>
      <c r="L10" s="12">
        <f t="shared" si="6"/>
        <v>162848.20000000001</v>
      </c>
      <c r="M10" s="8">
        <f t="shared" si="7"/>
        <v>50.107138461538469</v>
      </c>
      <c r="N10" s="12">
        <f t="shared" si="8"/>
        <v>162848.20000000001</v>
      </c>
      <c r="O10" s="9">
        <f t="shared" si="2"/>
        <v>50.107138461538469</v>
      </c>
      <c r="P10" s="10" t="s">
        <v>17</v>
      </c>
      <c r="Q10" s="19"/>
      <c r="R10" s="14">
        <f t="shared" si="9"/>
        <v>0.95793058823529431</v>
      </c>
    </row>
    <row r="11" spans="1:18" x14ac:dyDescent="0.3">
      <c r="A11" s="12">
        <v>11</v>
      </c>
      <c r="B11" s="12">
        <v>325</v>
      </c>
      <c r="C11" s="7">
        <f t="shared" si="3"/>
        <v>3.5750000000000002</v>
      </c>
      <c r="D11" s="12">
        <f t="shared" si="4"/>
        <v>67925</v>
      </c>
      <c r="E11" s="12">
        <v>35000</v>
      </c>
      <c r="F11" s="12">
        <f t="shared" si="5"/>
        <v>108071.25</v>
      </c>
      <c r="G11" s="12">
        <f t="shared" si="12"/>
        <v>32175</v>
      </c>
      <c r="H11" s="12"/>
      <c r="I11" s="12">
        <f t="shared" ref="I11:I19" si="13">C11*4000</f>
        <v>14300</v>
      </c>
      <c r="J11" s="12">
        <f t="shared" si="10"/>
        <v>14940</v>
      </c>
      <c r="K11" s="12">
        <f t="shared" si="11"/>
        <v>72469.7</v>
      </c>
      <c r="L11" s="12">
        <f t="shared" si="6"/>
        <v>180540.95</v>
      </c>
      <c r="M11" s="8">
        <f t="shared" si="7"/>
        <v>50.500965034965034</v>
      </c>
      <c r="N11" s="12">
        <f t="shared" si="8"/>
        <v>180540.95</v>
      </c>
      <c r="O11" s="9">
        <f t="shared" si="2"/>
        <v>50.500965034965034</v>
      </c>
      <c r="P11" s="10" t="s">
        <v>17</v>
      </c>
      <c r="Q11" s="19"/>
      <c r="R11" s="14">
        <f t="shared" si="9"/>
        <v>0.96545962566844923</v>
      </c>
    </row>
    <row r="12" spans="1:18" x14ac:dyDescent="0.3">
      <c r="A12" s="12">
        <v>12</v>
      </c>
      <c r="B12" s="12">
        <v>325</v>
      </c>
      <c r="C12" s="7">
        <f t="shared" si="3"/>
        <v>3.9</v>
      </c>
      <c r="D12" s="12">
        <f t="shared" si="4"/>
        <v>74100</v>
      </c>
      <c r="E12" s="12">
        <v>35000</v>
      </c>
      <c r="F12" s="12">
        <f t="shared" si="5"/>
        <v>114555</v>
      </c>
      <c r="G12" s="12">
        <f t="shared" si="12"/>
        <v>35100</v>
      </c>
      <c r="H12" s="12"/>
      <c r="I12" s="12">
        <f t="shared" si="13"/>
        <v>15600</v>
      </c>
      <c r="J12" s="12">
        <f t="shared" si="10"/>
        <v>15980</v>
      </c>
      <c r="K12" s="12">
        <f t="shared" si="11"/>
        <v>78682.399999999994</v>
      </c>
      <c r="L12" s="12">
        <f t="shared" si="6"/>
        <v>193237.4</v>
      </c>
      <c r="M12" s="8">
        <f t="shared" si="7"/>
        <v>49.548051282051283</v>
      </c>
      <c r="N12" s="12">
        <f t="shared" si="8"/>
        <v>193237.4</v>
      </c>
      <c r="O12" s="9">
        <f t="shared" si="2"/>
        <v>49.548051282051283</v>
      </c>
      <c r="P12" s="10" t="s">
        <v>17</v>
      </c>
      <c r="Q12" s="19"/>
      <c r="R12" s="14">
        <f t="shared" si="9"/>
        <v>0.94724215686274515</v>
      </c>
    </row>
    <row r="13" spans="1:18" x14ac:dyDescent="0.3">
      <c r="A13" s="12">
        <v>13</v>
      </c>
      <c r="B13" s="12">
        <v>325</v>
      </c>
      <c r="C13" s="7">
        <f t="shared" si="3"/>
        <v>4.2249999999999996</v>
      </c>
      <c r="D13" s="12">
        <f t="shared" si="4"/>
        <v>80275</v>
      </c>
      <c r="E13" s="12">
        <v>35000</v>
      </c>
      <c r="F13" s="12">
        <f t="shared" si="5"/>
        <v>121038.75</v>
      </c>
      <c r="G13" s="12">
        <f t="shared" si="12"/>
        <v>38025</v>
      </c>
      <c r="H13" s="12"/>
      <c r="I13" s="12">
        <f t="shared" si="13"/>
        <v>16900</v>
      </c>
      <c r="J13" s="12">
        <f t="shared" si="10"/>
        <v>17020</v>
      </c>
      <c r="K13" s="12">
        <f t="shared" si="11"/>
        <v>84895.099999999991</v>
      </c>
      <c r="L13" s="12">
        <f t="shared" si="6"/>
        <v>205933.84999999998</v>
      </c>
      <c r="M13" s="8">
        <f t="shared" si="7"/>
        <v>48.741739644970409</v>
      </c>
      <c r="N13" s="12">
        <f t="shared" si="8"/>
        <v>205933.84999999998</v>
      </c>
      <c r="O13" s="9">
        <f t="shared" si="2"/>
        <v>48.741739644970409</v>
      </c>
      <c r="P13" s="10" t="s">
        <v>17</v>
      </c>
      <c r="Q13" s="19"/>
      <c r="R13" s="14">
        <f t="shared" si="9"/>
        <v>0.93182737556561079</v>
      </c>
    </row>
    <row r="14" spans="1:18" x14ac:dyDescent="0.3">
      <c r="A14" s="12">
        <v>14</v>
      </c>
      <c r="B14" s="12">
        <v>325</v>
      </c>
      <c r="C14" s="7">
        <f t="shared" si="3"/>
        <v>4.55</v>
      </c>
      <c r="D14" s="12">
        <f t="shared" si="4"/>
        <v>86450</v>
      </c>
      <c r="E14" s="12">
        <v>35000</v>
      </c>
      <c r="F14" s="12">
        <f t="shared" si="5"/>
        <v>127522.5</v>
      </c>
      <c r="G14" s="12">
        <f t="shared" si="12"/>
        <v>40950</v>
      </c>
      <c r="H14" s="12"/>
      <c r="I14" s="12">
        <f t="shared" si="13"/>
        <v>18200</v>
      </c>
      <c r="J14" s="12">
        <f t="shared" si="10"/>
        <v>18060</v>
      </c>
      <c r="K14" s="12">
        <f t="shared" si="11"/>
        <v>91107.799999999988</v>
      </c>
      <c r="L14" s="12">
        <f t="shared" si="6"/>
        <v>218630.3</v>
      </c>
      <c r="M14" s="8">
        <f t="shared" si="7"/>
        <v>48.050615384615384</v>
      </c>
      <c r="N14" s="12">
        <f t="shared" si="8"/>
        <v>218630.3</v>
      </c>
      <c r="O14" s="9">
        <f t="shared" si="2"/>
        <v>48.050615384615384</v>
      </c>
      <c r="P14" s="10" t="s">
        <v>17</v>
      </c>
      <c r="Q14" s="19"/>
      <c r="R14" s="14">
        <f t="shared" si="9"/>
        <v>0.91861470588235294</v>
      </c>
    </row>
    <row r="15" spans="1:18" x14ac:dyDescent="0.3">
      <c r="A15" s="12">
        <v>15</v>
      </c>
      <c r="B15" s="12">
        <v>325</v>
      </c>
      <c r="C15" s="7">
        <f t="shared" si="3"/>
        <v>4.875</v>
      </c>
      <c r="D15" s="12">
        <f t="shared" si="4"/>
        <v>92625</v>
      </c>
      <c r="E15" s="12">
        <v>60000</v>
      </c>
      <c r="F15" s="12">
        <f t="shared" si="5"/>
        <v>160256.25</v>
      </c>
      <c r="G15" s="12">
        <f t="shared" si="12"/>
        <v>43875</v>
      </c>
      <c r="H15" s="12"/>
      <c r="I15" s="12">
        <f t="shared" si="13"/>
        <v>19500</v>
      </c>
      <c r="J15" s="12">
        <f t="shared" si="10"/>
        <v>21600</v>
      </c>
      <c r="K15" s="12">
        <f t="shared" si="11"/>
        <v>100270.5</v>
      </c>
      <c r="L15" s="12">
        <f t="shared" si="6"/>
        <v>260526.75</v>
      </c>
      <c r="M15" s="8">
        <f t="shared" si="7"/>
        <v>53.441384615384614</v>
      </c>
      <c r="N15" s="12">
        <f t="shared" si="8"/>
        <v>260526.75</v>
      </c>
      <c r="O15" s="9">
        <f t="shared" si="2"/>
        <v>53.441384615384614</v>
      </c>
      <c r="P15" s="10" t="s">
        <v>18</v>
      </c>
      <c r="Q15" s="19"/>
      <c r="R15" s="14">
        <f t="shared" si="9"/>
        <v>1.0216735294117647</v>
      </c>
    </row>
    <row r="16" spans="1:18" x14ac:dyDescent="0.3">
      <c r="A16" s="12">
        <v>16</v>
      </c>
      <c r="B16" s="12">
        <v>325</v>
      </c>
      <c r="C16" s="7">
        <f t="shared" si="3"/>
        <v>5.2</v>
      </c>
      <c r="D16" s="12">
        <f t="shared" si="4"/>
        <v>98800</v>
      </c>
      <c r="E16" s="12">
        <v>60000</v>
      </c>
      <c r="F16" s="12">
        <f t="shared" si="5"/>
        <v>166740</v>
      </c>
      <c r="G16" s="12">
        <f t="shared" si="12"/>
        <v>46800</v>
      </c>
      <c r="H16" s="12"/>
      <c r="I16" s="12">
        <f t="shared" si="13"/>
        <v>20800</v>
      </c>
      <c r="J16" s="12">
        <f t="shared" si="10"/>
        <v>22640</v>
      </c>
      <c r="K16" s="12">
        <f t="shared" si="11"/>
        <v>106483.2</v>
      </c>
      <c r="L16" s="12">
        <f t="shared" si="6"/>
        <v>273223.2</v>
      </c>
      <c r="M16" s="8">
        <f t="shared" si="7"/>
        <v>52.542923076923081</v>
      </c>
      <c r="N16" s="12">
        <f t="shared" si="8"/>
        <v>273223.2</v>
      </c>
      <c r="O16" s="9">
        <f t="shared" si="2"/>
        <v>52.542923076923081</v>
      </c>
      <c r="P16" s="10" t="s">
        <v>18</v>
      </c>
      <c r="Q16" s="19"/>
      <c r="R16" s="14">
        <f t="shared" si="9"/>
        <v>1.0044970588235296</v>
      </c>
    </row>
    <row r="17" spans="1:18" x14ac:dyDescent="0.3">
      <c r="A17" s="12">
        <v>17</v>
      </c>
      <c r="B17" s="12">
        <v>325</v>
      </c>
      <c r="C17" s="7">
        <f t="shared" si="3"/>
        <v>5.5250000000000004</v>
      </c>
      <c r="D17" s="12">
        <f t="shared" si="4"/>
        <v>104975</v>
      </c>
      <c r="E17" s="12">
        <v>60000</v>
      </c>
      <c r="F17" s="12">
        <f t="shared" si="5"/>
        <v>173223.75</v>
      </c>
      <c r="G17" s="12">
        <f t="shared" si="12"/>
        <v>49725</v>
      </c>
      <c r="H17" s="12"/>
      <c r="I17" s="12">
        <f t="shared" si="13"/>
        <v>22100</v>
      </c>
      <c r="J17" s="12">
        <f t="shared" si="10"/>
        <v>23680</v>
      </c>
      <c r="K17" s="12">
        <f t="shared" si="11"/>
        <v>112695.9</v>
      </c>
      <c r="L17" s="12">
        <f t="shared" si="6"/>
        <v>285919.65000000002</v>
      </c>
      <c r="M17" s="8">
        <f t="shared" si="7"/>
        <v>51.750162895927609</v>
      </c>
      <c r="N17" s="12">
        <f t="shared" si="8"/>
        <v>285919.65000000002</v>
      </c>
      <c r="O17" s="9">
        <f t="shared" si="2"/>
        <v>51.750162895927609</v>
      </c>
      <c r="P17" s="10" t="s">
        <v>18</v>
      </c>
      <c r="Q17" s="19"/>
      <c r="R17" s="14">
        <f t="shared" si="9"/>
        <v>0.98934134948096908</v>
      </c>
    </row>
    <row r="18" spans="1:18" x14ac:dyDescent="0.3">
      <c r="A18" s="12">
        <v>18</v>
      </c>
      <c r="B18" s="12">
        <v>325</v>
      </c>
      <c r="C18" s="7">
        <f t="shared" si="3"/>
        <v>5.85</v>
      </c>
      <c r="D18" s="12">
        <f t="shared" si="4"/>
        <v>111150</v>
      </c>
      <c r="E18" s="12">
        <v>60000</v>
      </c>
      <c r="F18" s="12">
        <f t="shared" si="5"/>
        <v>179707.5</v>
      </c>
      <c r="G18" s="12">
        <f t="shared" si="12"/>
        <v>52650</v>
      </c>
      <c r="H18" s="12"/>
      <c r="I18" s="12">
        <f t="shared" si="13"/>
        <v>23400</v>
      </c>
      <c r="J18" s="12">
        <f t="shared" si="10"/>
        <v>24720</v>
      </c>
      <c r="K18" s="12">
        <f t="shared" si="11"/>
        <v>118908.59999999999</v>
      </c>
      <c r="L18" s="12">
        <f t="shared" si="6"/>
        <v>298616.09999999998</v>
      </c>
      <c r="M18" s="8">
        <f t="shared" si="7"/>
        <v>51.045487179487182</v>
      </c>
      <c r="N18" s="12">
        <f t="shared" si="8"/>
        <v>298616.09999999998</v>
      </c>
      <c r="O18" s="9">
        <f t="shared" si="2"/>
        <v>51.045487179487182</v>
      </c>
      <c r="P18" s="10" t="s">
        <v>18</v>
      </c>
      <c r="Q18" s="19"/>
      <c r="R18" s="14">
        <f t="shared" si="9"/>
        <v>0.97586960784313725</v>
      </c>
    </row>
    <row r="19" spans="1:18" x14ac:dyDescent="0.3">
      <c r="A19" s="12">
        <v>19</v>
      </c>
      <c r="B19" s="12">
        <v>325</v>
      </c>
      <c r="C19" s="7">
        <f t="shared" si="3"/>
        <v>6.1749999999999998</v>
      </c>
      <c r="D19" s="12">
        <f t="shared" si="4"/>
        <v>117325</v>
      </c>
      <c r="E19" s="12">
        <v>65000</v>
      </c>
      <c r="F19" s="12">
        <f t="shared" si="5"/>
        <v>191441.25</v>
      </c>
      <c r="G19" s="12">
        <f t="shared" si="12"/>
        <v>55575</v>
      </c>
      <c r="H19" s="12"/>
      <c r="I19" s="12">
        <f t="shared" si="13"/>
        <v>24700</v>
      </c>
      <c r="J19" s="12">
        <f t="shared" si="10"/>
        <v>26260</v>
      </c>
      <c r="K19" s="12">
        <f t="shared" si="11"/>
        <v>125711.29999999999</v>
      </c>
      <c r="L19" s="12">
        <f t="shared" si="6"/>
        <v>317152.55</v>
      </c>
      <c r="M19" s="8">
        <f t="shared" si="7"/>
        <v>51.360736842105261</v>
      </c>
      <c r="N19" s="12">
        <f t="shared" si="8"/>
        <v>317152.55</v>
      </c>
      <c r="O19" s="9">
        <f t="shared" si="2"/>
        <v>51.360736842105261</v>
      </c>
      <c r="P19" s="10" t="s">
        <v>18</v>
      </c>
      <c r="Q19" s="19"/>
      <c r="R19" s="14">
        <f t="shared" si="9"/>
        <v>0.98189643962848294</v>
      </c>
    </row>
    <row r="20" spans="1:18" x14ac:dyDescent="0.3">
      <c r="A20" s="12">
        <f>A15*2</f>
        <v>30</v>
      </c>
      <c r="B20" s="12">
        <v>325</v>
      </c>
      <c r="C20" s="7">
        <f t="shared" si="3"/>
        <v>9.75</v>
      </c>
      <c r="D20" s="12">
        <f t="shared" si="4"/>
        <v>185250</v>
      </c>
      <c r="E20" s="12">
        <v>74000</v>
      </c>
      <c r="F20" s="12">
        <f t="shared" si="5"/>
        <v>272212.5</v>
      </c>
      <c r="G20" s="12">
        <f>C20*8000</f>
        <v>78000</v>
      </c>
      <c r="H20" s="12">
        <v>60000</v>
      </c>
      <c r="I20" s="12">
        <f>C20*4000</f>
        <v>39000</v>
      </c>
      <c r="J20" s="12">
        <f t="shared" si="10"/>
        <v>43625</v>
      </c>
      <c r="K20" s="12">
        <f t="shared" si="11"/>
        <v>260337.5</v>
      </c>
      <c r="L20" s="12">
        <f t="shared" si="6"/>
        <v>532550</v>
      </c>
      <c r="M20" s="8">
        <f t="shared" si="7"/>
        <v>54.620512820512822</v>
      </c>
      <c r="N20" s="12">
        <f t="shared" si="8"/>
        <v>532550</v>
      </c>
      <c r="O20" s="9">
        <f t="shared" si="2"/>
        <v>54.620512820512822</v>
      </c>
      <c r="P20" s="10" t="s">
        <v>18</v>
      </c>
      <c r="Q20" s="19"/>
      <c r="R20" s="14">
        <f t="shared" si="9"/>
        <v>1.04421568627451</v>
      </c>
    </row>
    <row r="21" spans="1:18" x14ac:dyDescent="0.3">
      <c r="A21" s="12">
        <f>A16*2</f>
        <v>32</v>
      </c>
      <c r="B21" s="12">
        <v>325</v>
      </c>
      <c r="C21" s="7">
        <f t="shared" si="3"/>
        <v>10.4</v>
      </c>
      <c r="D21" s="12">
        <f t="shared" si="4"/>
        <v>197600</v>
      </c>
      <c r="E21" s="12">
        <v>76000</v>
      </c>
      <c r="F21" s="12">
        <f t="shared" si="5"/>
        <v>287280</v>
      </c>
      <c r="G21" s="12">
        <f>C21*8000</f>
        <v>83200</v>
      </c>
      <c r="H21" s="12">
        <v>60000</v>
      </c>
      <c r="I21" s="12">
        <f>C21*4000</f>
        <v>41600</v>
      </c>
      <c r="J21" s="12">
        <f t="shared" si="10"/>
        <v>45840</v>
      </c>
      <c r="K21" s="12">
        <f t="shared" si="11"/>
        <v>272155.2</v>
      </c>
      <c r="L21" s="12">
        <f t="shared" si="6"/>
        <v>559435.19999999995</v>
      </c>
      <c r="M21" s="8">
        <f t="shared" si="7"/>
        <v>53.791846153846151</v>
      </c>
      <c r="N21" s="12">
        <f t="shared" si="8"/>
        <v>559435.19999999995</v>
      </c>
      <c r="O21" s="9">
        <f t="shared" si="2"/>
        <v>53.791846153846151</v>
      </c>
      <c r="P21" s="10" t="s">
        <v>18</v>
      </c>
      <c r="Q21" s="19">
        <v>55</v>
      </c>
      <c r="R21" s="14">
        <f t="shared" si="9"/>
        <v>1.0283735294117646</v>
      </c>
    </row>
    <row r="22" spans="1:18" x14ac:dyDescent="0.3">
      <c r="A22" s="12">
        <f>A17*2</f>
        <v>34</v>
      </c>
      <c r="B22" s="12">
        <v>325</v>
      </c>
      <c r="C22" s="7">
        <f t="shared" si="3"/>
        <v>11.05</v>
      </c>
      <c r="D22" s="12">
        <f t="shared" si="4"/>
        <v>209950</v>
      </c>
      <c r="E22" s="12">
        <v>76000</v>
      </c>
      <c r="F22" s="12">
        <f t="shared" si="5"/>
        <v>300247.5</v>
      </c>
      <c r="G22" s="12">
        <f>C22*8000</f>
        <v>88400</v>
      </c>
      <c r="H22" s="12">
        <v>60000</v>
      </c>
      <c r="I22" s="12">
        <f>C22*4000</f>
        <v>44200</v>
      </c>
      <c r="J22" s="12">
        <f t="shared" si="10"/>
        <v>47855</v>
      </c>
      <c r="K22" s="12">
        <f t="shared" si="11"/>
        <v>283736.89999999997</v>
      </c>
      <c r="L22" s="12">
        <f t="shared" si="6"/>
        <v>583984.39999999991</v>
      </c>
      <c r="M22" s="8">
        <f t="shared" si="7"/>
        <v>52.849266968325779</v>
      </c>
      <c r="N22" s="12">
        <f t="shared" si="8"/>
        <v>583984.39999999991</v>
      </c>
      <c r="O22" s="9">
        <f t="shared" si="2"/>
        <v>52.849266968325779</v>
      </c>
      <c r="P22" s="10" t="s">
        <v>18</v>
      </c>
      <c r="Q22" s="19"/>
      <c r="R22" s="14">
        <f t="shared" si="9"/>
        <v>1.010353633217993</v>
      </c>
    </row>
    <row r="23" spans="1:18" x14ac:dyDescent="0.3">
      <c r="A23" s="12">
        <f>A18*2</f>
        <v>36</v>
      </c>
      <c r="B23" s="12">
        <v>325</v>
      </c>
      <c r="C23" s="7">
        <f t="shared" si="3"/>
        <v>11.7</v>
      </c>
      <c r="D23" s="12">
        <f t="shared" si="4"/>
        <v>222300</v>
      </c>
      <c r="E23" s="12">
        <v>76000</v>
      </c>
      <c r="F23" s="12">
        <f t="shared" si="5"/>
        <v>313215</v>
      </c>
      <c r="G23" s="12">
        <f>C23*8000</f>
        <v>93600</v>
      </c>
      <c r="H23" s="12">
        <v>60000</v>
      </c>
      <c r="I23" s="12">
        <f>C23*4000</f>
        <v>46800</v>
      </c>
      <c r="J23" s="12">
        <f t="shared" si="10"/>
        <v>49870</v>
      </c>
      <c r="K23" s="12">
        <f t="shared" si="11"/>
        <v>295318.59999999998</v>
      </c>
      <c r="L23" s="12">
        <f t="shared" si="6"/>
        <v>608533.6</v>
      </c>
      <c r="M23" s="8">
        <f t="shared" si="7"/>
        <v>52.011418803418806</v>
      </c>
      <c r="N23" s="12">
        <f t="shared" si="8"/>
        <v>608533.6</v>
      </c>
      <c r="O23" s="9">
        <f t="shared" si="2"/>
        <v>52.011418803418806</v>
      </c>
      <c r="P23" s="10" t="s">
        <v>18</v>
      </c>
      <c r="Q23" s="19"/>
      <c r="R23" s="14">
        <f t="shared" si="9"/>
        <v>0.99433594771241829</v>
      </c>
    </row>
    <row r="24" spans="1:18" x14ac:dyDescent="0.3">
      <c r="A24" s="12">
        <f>A19*2</f>
        <v>38</v>
      </c>
      <c r="B24" s="12">
        <v>325</v>
      </c>
      <c r="C24" s="7">
        <f t="shared" si="3"/>
        <v>12.35</v>
      </c>
      <c r="D24" s="12">
        <f t="shared" si="4"/>
        <v>234650</v>
      </c>
      <c r="E24" s="12">
        <v>76000</v>
      </c>
      <c r="F24" s="12">
        <f t="shared" si="5"/>
        <v>326182.5</v>
      </c>
      <c r="G24" s="12">
        <f>C24*8000</f>
        <v>98800</v>
      </c>
      <c r="H24" s="12">
        <v>60000</v>
      </c>
      <c r="I24" s="12">
        <f>C24*4000</f>
        <v>49400</v>
      </c>
      <c r="J24" s="12">
        <f t="shared" si="10"/>
        <v>51885</v>
      </c>
      <c r="K24" s="12">
        <f t="shared" si="11"/>
        <v>306900.3</v>
      </c>
      <c r="L24" s="12">
        <f t="shared" si="6"/>
        <v>633082.80000000005</v>
      </c>
      <c r="M24" s="8">
        <f t="shared" si="7"/>
        <v>51.261765182186238</v>
      </c>
      <c r="N24" s="12">
        <f t="shared" si="8"/>
        <v>633082.80000000005</v>
      </c>
      <c r="O24" s="9">
        <f t="shared" si="2"/>
        <v>51.261765182186238</v>
      </c>
      <c r="P24" s="10" t="s">
        <v>18</v>
      </c>
      <c r="Q24" s="19"/>
      <c r="R24" s="14">
        <f t="shared" si="9"/>
        <v>0.98000433436532508</v>
      </c>
    </row>
    <row r="25" spans="1:18" x14ac:dyDescent="0.3">
      <c r="A25" s="11">
        <f>A15*3</f>
        <v>45</v>
      </c>
      <c r="B25" s="12">
        <v>325</v>
      </c>
      <c r="C25" s="7">
        <f t="shared" si="3"/>
        <v>14.625</v>
      </c>
      <c r="D25" s="12">
        <f t="shared" si="4"/>
        <v>277875</v>
      </c>
      <c r="E25" s="12">
        <v>104999</v>
      </c>
      <c r="F25" s="12">
        <f>(D25+E25)*1.05</f>
        <v>402017.7</v>
      </c>
      <c r="G25" s="12">
        <f>C25*7500</f>
        <v>109687.5</v>
      </c>
      <c r="H25" s="12">
        <v>60000</v>
      </c>
      <c r="I25" s="12">
        <f>C25*3500</f>
        <v>51187.5</v>
      </c>
      <c r="J25" s="12">
        <f t="shared" si="10"/>
        <v>60374.9</v>
      </c>
      <c r="K25" s="12">
        <f t="shared" si="11"/>
        <v>331874.88199999998</v>
      </c>
      <c r="L25" s="12">
        <f t="shared" si="6"/>
        <v>733892.58199999994</v>
      </c>
      <c r="M25" s="8">
        <f>L25/C25/1000</f>
        <v>50.180689367521367</v>
      </c>
      <c r="N25" s="12">
        <f>F25+K25</f>
        <v>733892.58199999994</v>
      </c>
      <c r="O25" s="9">
        <f>N25/C25/1000</f>
        <v>50.180689367521367</v>
      </c>
      <c r="P25" s="10" t="s">
        <v>18</v>
      </c>
      <c r="Q25" s="19"/>
      <c r="R25" s="14">
        <f t="shared" si="9"/>
        <v>0.95933670849673214</v>
      </c>
    </row>
    <row r="26" spans="1:18" x14ac:dyDescent="0.3">
      <c r="A26" s="11">
        <f>A16*3</f>
        <v>48</v>
      </c>
      <c r="B26" s="12">
        <v>325</v>
      </c>
      <c r="C26" s="7">
        <f t="shared" si="3"/>
        <v>15.6</v>
      </c>
      <c r="D26" s="12">
        <f t="shared" si="4"/>
        <v>296400</v>
      </c>
      <c r="E26" s="12">
        <f t="shared" ref="E26:E34" si="14">C26*9000</f>
        <v>140400</v>
      </c>
      <c r="F26" s="12">
        <f>(D26+E26)*1.05</f>
        <v>458640</v>
      </c>
      <c r="G26" s="12">
        <f>C26*7500</f>
        <v>117000</v>
      </c>
      <c r="H26" s="12">
        <v>60000</v>
      </c>
      <c r="I26" s="12">
        <f>C26*3500</f>
        <v>54600</v>
      </c>
      <c r="J26" s="12">
        <f t="shared" si="10"/>
        <v>66840</v>
      </c>
      <c r="K26" s="12">
        <f t="shared" si="11"/>
        <v>352159.19999999995</v>
      </c>
      <c r="L26" s="12">
        <f t="shared" si="6"/>
        <v>810799.2</v>
      </c>
      <c r="M26" s="8">
        <f>L26/C26/1000</f>
        <v>51.97430769230769</v>
      </c>
      <c r="N26" s="12">
        <f>F26+K26</f>
        <v>810799.2</v>
      </c>
      <c r="O26" s="9">
        <f>N26/C26/1000</f>
        <v>51.97430769230769</v>
      </c>
      <c r="P26" s="10" t="s">
        <v>18</v>
      </c>
      <c r="Q26" s="19"/>
      <c r="R26" s="14">
        <f t="shared" si="9"/>
        <v>0.99362647058823517</v>
      </c>
    </row>
    <row r="27" spans="1:18" x14ac:dyDescent="0.3">
      <c r="A27" s="11">
        <f>A17*3</f>
        <v>51</v>
      </c>
      <c r="B27" s="12">
        <v>325</v>
      </c>
      <c r="C27" s="7">
        <f t="shared" si="3"/>
        <v>16.574999999999999</v>
      </c>
      <c r="D27" s="12">
        <f t="shared" si="4"/>
        <v>314925</v>
      </c>
      <c r="E27" s="12">
        <f t="shared" si="14"/>
        <v>149175</v>
      </c>
      <c r="F27" s="12">
        <f>(D27+E27)*1.05</f>
        <v>487305</v>
      </c>
      <c r="G27" s="12">
        <f>C27*7500</f>
        <v>124312.5</v>
      </c>
      <c r="H27" s="12">
        <v>60000</v>
      </c>
      <c r="I27" s="12">
        <f>C27*3500</f>
        <v>58012.5</v>
      </c>
      <c r="J27" s="12">
        <f t="shared" si="10"/>
        <v>70642.5</v>
      </c>
      <c r="K27" s="12">
        <f t="shared" si="11"/>
        <v>369301.64999999997</v>
      </c>
      <c r="L27" s="12">
        <f t="shared" si="6"/>
        <v>856606.64999999991</v>
      </c>
      <c r="M27" s="8">
        <f>L27/C27/1000</f>
        <v>51.680642533936648</v>
      </c>
      <c r="N27" s="12">
        <f>F27+K27</f>
        <v>856606.64999999991</v>
      </c>
      <c r="O27" s="9">
        <f>N27/C27/1000</f>
        <v>51.680642533936648</v>
      </c>
      <c r="P27" s="10" t="s">
        <v>18</v>
      </c>
      <c r="Q27" s="19"/>
      <c r="R27" s="14">
        <f t="shared" si="9"/>
        <v>0.98801228373702421</v>
      </c>
    </row>
    <row r="28" spans="1:18" x14ac:dyDescent="0.3">
      <c r="A28" s="11">
        <f>A18*3</f>
        <v>54</v>
      </c>
      <c r="B28" s="12">
        <v>325</v>
      </c>
      <c r="C28" s="7">
        <f t="shared" si="3"/>
        <v>17.55</v>
      </c>
      <c r="D28" s="12">
        <f t="shared" si="4"/>
        <v>333450</v>
      </c>
      <c r="E28" s="12">
        <f t="shared" si="14"/>
        <v>157950</v>
      </c>
      <c r="F28" s="12">
        <f>(D28+E28)*1.05</f>
        <v>515970</v>
      </c>
      <c r="G28" s="12">
        <f>C28*7500</f>
        <v>131625</v>
      </c>
      <c r="H28" s="12">
        <v>60000</v>
      </c>
      <c r="I28" s="12">
        <f>C28*3500</f>
        <v>61425</v>
      </c>
      <c r="J28" s="12">
        <f t="shared" si="10"/>
        <v>74445</v>
      </c>
      <c r="K28" s="12">
        <f t="shared" si="11"/>
        <v>386444.1</v>
      </c>
      <c r="L28" s="12">
        <f t="shared" si="6"/>
        <v>902414.1</v>
      </c>
      <c r="M28" s="8">
        <f>L28/C28/1000</f>
        <v>51.419606837606835</v>
      </c>
      <c r="N28" s="12">
        <f>F28+K28</f>
        <v>902414.1</v>
      </c>
      <c r="O28" s="9">
        <f>N28/C28/1000</f>
        <v>51.419606837606835</v>
      </c>
      <c r="P28" s="10" t="s">
        <v>18</v>
      </c>
      <c r="Q28" s="19"/>
      <c r="R28" s="14">
        <f t="shared" si="9"/>
        <v>0.98302189542483664</v>
      </c>
    </row>
    <row r="29" spans="1:18" x14ac:dyDescent="0.3">
      <c r="A29" s="11">
        <f>A19*3</f>
        <v>57</v>
      </c>
      <c r="B29" s="12">
        <v>325</v>
      </c>
      <c r="C29" s="7">
        <f t="shared" si="3"/>
        <v>18.524999999999999</v>
      </c>
      <c r="D29" s="12">
        <f t="shared" si="4"/>
        <v>351975</v>
      </c>
      <c r="E29" s="12">
        <f t="shared" si="14"/>
        <v>166725</v>
      </c>
      <c r="F29" s="12">
        <f>(D29+E29)*1.05</f>
        <v>544635</v>
      </c>
      <c r="G29" s="12">
        <f>C29*7500</f>
        <v>138937.5</v>
      </c>
      <c r="H29" s="12">
        <v>60000</v>
      </c>
      <c r="I29" s="12">
        <f>C29*3500</f>
        <v>64837.499999999993</v>
      </c>
      <c r="J29" s="12">
        <f t="shared" si="10"/>
        <v>78247.5</v>
      </c>
      <c r="K29" s="12">
        <f t="shared" si="11"/>
        <v>403586.55</v>
      </c>
      <c r="L29" s="12">
        <f t="shared" si="6"/>
        <v>948221.55</v>
      </c>
      <c r="M29" s="8">
        <f>L29/C29/1000</f>
        <v>51.186048582995959</v>
      </c>
      <c r="N29" s="12">
        <f>F29+K29</f>
        <v>948221.55</v>
      </c>
      <c r="O29" s="9">
        <f>N29/C29/1000</f>
        <v>51.186048582995959</v>
      </c>
      <c r="P29" s="10" t="s">
        <v>18</v>
      </c>
      <c r="Q29" s="19"/>
      <c r="R29" s="14">
        <f t="shared" si="9"/>
        <v>0.97855681114551107</v>
      </c>
    </row>
    <row r="30" spans="1:18" x14ac:dyDescent="0.3">
      <c r="A30" s="11">
        <f>A25*2</f>
        <v>90</v>
      </c>
      <c r="B30" s="12">
        <v>325</v>
      </c>
      <c r="C30" s="7">
        <f t="shared" si="3"/>
        <v>29.25</v>
      </c>
      <c r="D30" s="12">
        <f t="shared" si="4"/>
        <v>555750</v>
      </c>
      <c r="E30" s="12">
        <v>144999</v>
      </c>
      <c r="F30" s="12">
        <f t="shared" ref="F30:F60" si="15">(D30+E30)*1.05</f>
        <v>735786.45000000007</v>
      </c>
      <c r="G30" s="12">
        <f t="shared" ref="G30:G39" si="16">C30*7500</f>
        <v>219375</v>
      </c>
      <c r="H30" s="12">
        <v>60000</v>
      </c>
      <c r="I30" s="12">
        <f t="shared" ref="I30:I50" si="17">C30*3500</f>
        <v>102375</v>
      </c>
      <c r="J30" s="12">
        <f t="shared" si="10"/>
        <v>108249.90000000001</v>
      </c>
      <c r="K30" s="12">
        <f t="shared" si="11"/>
        <v>578199.88199999998</v>
      </c>
      <c r="L30" s="12">
        <f t="shared" si="6"/>
        <v>1313986.3319999999</v>
      </c>
      <c r="M30" s="8">
        <f t="shared" ref="M30:M60" si="18">L30/C30/1000</f>
        <v>44.922609641025637</v>
      </c>
      <c r="N30" s="12">
        <f t="shared" ref="N30:N60" si="19">F30+K30</f>
        <v>1313986.3319999999</v>
      </c>
      <c r="O30" s="9">
        <f t="shared" ref="O30:O60" si="20">N30/C30/1000</f>
        <v>44.922609641025637</v>
      </c>
      <c r="P30" s="10" t="s">
        <v>18</v>
      </c>
      <c r="Q30" s="19"/>
      <c r="R30" s="14">
        <f t="shared" si="9"/>
        <v>0.85881459607843136</v>
      </c>
    </row>
    <row r="31" spans="1:18" x14ac:dyDescent="0.3">
      <c r="A31" s="11">
        <f t="shared" ref="A31:A52" si="21">A26*2</f>
        <v>96</v>
      </c>
      <c r="B31" s="12">
        <v>325</v>
      </c>
      <c r="C31" s="7">
        <f t="shared" si="3"/>
        <v>31.2</v>
      </c>
      <c r="D31" s="12">
        <f t="shared" si="4"/>
        <v>592800</v>
      </c>
      <c r="E31" s="12">
        <f t="shared" si="14"/>
        <v>280800</v>
      </c>
      <c r="F31" s="12">
        <f t="shared" si="15"/>
        <v>917280</v>
      </c>
      <c r="G31" s="12">
        <f t="shared" si="16"/>
        <v>234000</v>
      </c>
      <c r="H31" s="12">
        <v>60000</v>
      </c>
      <c r="I31" s="12">
        <f t="shared" si="17"/>
        <v>109200</v>
      </c>
      <c r="J31" s="12">
        <f t="shared" si="10"/>
        <v>127680</v>
      </c>
      <c r="K31" s="12">
        <f t="shared" si="11"/>
        <v>626438.40000000002</v>
      </c>
      <c r="L31" s="12">
        <f t="shared" si="6"/>
        <v>1543718.4</v>
      </c>
      <c r="M31" s="8">
        <f t="shared" si="18"/>
        <v>49.478153846153845</v>
      </c>
      <c r="N31" s="12">
        <f t="shared" si="19"/>
        <v>1543718.4</v>
      </c>
      <c r="O31" s="9">
        <f t="shared" si="20"/>
        <v>49.478153846153845</v>
      </c>
      <c r="P31" s="10" t="s">
        <v>18</v>
      </c>
      <c r="Q31" s="19"/>
      <c r="R31" s="14">
        <f t="shared" si="9"/>
        <v>0.94590588235294126</v>
      </c>
    </row>
    <row r="32" spans="1:18" x14ac:dyDescent="0.3">
      <c r="A32" s="11">
        <f t="shared" si="21"/>
        <v>102</v>
      </c>
      <c r="B32" s="12">
        <v>325</v>
      </c>
      <c r="C32" s="7">
        <f t="shared" si="3"/>
        <v>33.15</v>
      </c>
      <c r="D32" s="12">
        <f t="shared" si="4"/>
        <v>629850</v>
      </c>
      <c r="E32" s="12">
        <f t="shared" si="14"/>
        <v>298350</v>
      </c>
      <c r="F32" s="12">
        <f t="shared" si="15"/>
        <v>974610</v>
      </c>
      <c r="G32" s="12">
        <f t="shared" si="16"/>
        <v>248625</v>
      </c>
      <c r="H32" s="12">
        <v>60000</v>
      </c>
      <c r="I32" s="12">
        <f t="shared" si="17"/>
        <v>116025</v>
      </c>
      <c r="J32" s="12">
        <f t="shared" si="10"/>
        <v>135285</v>
      </c>
      <c r="K32" s="12">
        <f t="shared" si="11"/>
        <v>660723.29999999993</v>
      </c>
      <c r="L32" s="12">
        <f t="shared" si="6"/>
        <v>1635333.2999999998</v>
      </c>
      <c r="M32" s="8">
        <f t="shared" si="18"/>
        <v>49.331321266968317</v>
      </c>
      <c r="N32" s="12">
        <f t="shared" si="19"/>
        <v>1635333.2999999998</v>
      </c>
      <c r="O32" s="9">
        <f t="shared" si="20"/>
        <v>49.331321266968317</v>
      </c>
      <c r="P32" s="10" t="s">
        <v>18</v>
      </c>
      <c r="Q32" s="19"/>
      <c r="R32" s="14">
        <f t="shared" si="9"/>
        <v>0.94309878892733556</v>
      </c>
    </row>
    <row r="33" spans="1:18" x14ac:dyDescent="0.3">
      <c r="A33" s="11">
        <f t="shared" si="21"/>
        <v>108</v>
      </c>
      <c r="B33" s="12">
        <v>325</v>
      </c>
      <c r="C33" s="7">
        <f t="shared" si="3"/>
        <v>35.1</v>
      </c>
      <c r="D33" s="12">
        <f t="shared" si="4"/>
        <v>666900</v>
      </c>
      <c r="E33" s="12">
        <f t="shared" si="14"/>
        <v>315900</v>
      </c>
      <c r="F33" s="12">
        <f t="shared" si="15"/>
        <v>1031940</v>
      </c>
      <c r="G33" s="12">
        <f t="shared" si="16"/>
        <v>263250</v>
      </c>
      <c r="H33" s="12">
        <v>60000</v>
      </c>
      <c r="I33" s="12">
        <f t="shared" si="17"/>
        <v>122850</v>
      </c>
      <c r="J33" s="12">
        <f t="shared" si="10"/>
        <v>142890</v>
      </c>
      <c r="K33" s="12">
        <f t="shared" si="11"/>
        <v>695008.2</v>
      </c>
      <c r="L33" s="12">
        <f t="shared" si="6"/>
        <v>1726948.2</v>
      </c>
      <c r="M33" s="8">
        <f t="shared" si="18"/>
        <v>49.200803418803417</v>
      </c>
      <c r="N33" s="12">
        <f t="shared" si="19"/>
        <v>1726948.2</v>
      </c>
      <c r="O33" s="9">
        <f t="shared" si="20"/>
        <v>49.200803418803417</v>
      </c>
      <c r="P33" s="10" t="s">
        <v>18</v>
      </c>
      <c r="Q33" s="19"/>
      <c r="R33" s="14">
        <f t="shared" si="9"/>
        <v>0.94060359477124189</v>
      </c>
    </row>
    <row r="34" spans="1:18" x14ac:dyDescent="0.3">
      <c r="A34" s="11">
        <f t="shared" si="21"/>
        <v>114</v>
      </c>
      <c r="B34" s="12">
        <v>325</v>
      </c>
      <c r="C34" s="7">
        <f t="shared" si="3"/>
        <v>37.049999999999997</v>
      </c>
      <c r="D34" s="12">
        <f t="shared" si="4"/>
        <v>703950</v>
      </c>
      <c r="E34" s="12">
        <f t="shared" si="14"/>
        <v>333450</v>
      </c>
      <c r="F34" s="12">
        <f t="shared" si="15"/>
        <v>1089270</v>
      </c>
      <c r="G34" s="12">
        <f t="shared" si="16"/>
        <v>277875</v>
      </c>
      <c r="H34" s="12">
        <v>60000</v>
      </c>
      <c r="I34" s="12">
        <f t="shared" si="17"/>
        <v>129674.99999999999</v>
      </c>
      <c r="J34" s="12">
        <f t="shared" si="10"/>
        <v>150495</v>
      </c>
      <c r="K34" s="12">
        <f t="shared" si="11"/>
        <v>729293.1</v>
      </c>
      <c r="L34" s="12">
        <f t="shared" si="6"/>
        <v>1818563.1</v>
      </c>
      <c r="M34" s="8">
        <f t="shared" si="18"/>
        <v>49.084024291497983</v>
      </c>
      <c r="N34" s="12">
        <f t="shared" si="19"/>
        <v>1818563.1</v>
      </c>
      <c r="O34" s="9">
        <f t="shared" si="20"/>
        <v>49.084024291497983</v>
      </c>
      <c r="P34" s="10" t="s">
        <v>18</v>
      </c>
      <c r="Q34" s="19"/>
      <c r="R34" s="14">
        <f t="shared" si="9"/>
        <v>0.93837105263157916</v>
      </c>
    </row>
    <row r="35" spans="1:18" x14ac:dyDescent="0.3">
      <c r="A35" s="11">
        <f t="shared" si="21"/>
        <v>180</v>
      </c>
      <c r="B35" s="12">
        <v>325</v>
      </c>
      <c r="C35" s="7">
        <f t="shared" si="3"/>
        <v>58.5</v>
      </c>
      <c r="D35" s="12">
        <f t="shared" si="4"/>
        <v>1111500</v>
      </c>
      <c r="E35" s="12">
        <v>185000</v>
      </c>
      <c r="F35" s="12">
        <f t="shared" si="15"/>
        <v>1361325</v>
      </c>
      <c r="G35" s="12">
        <f t="shared" si="16"/>
        <v>438750</v>
      </c>
      <c r="H35" s="12">
        <v>60000</v>
      </c>
      <c r="I35" s="12">
        <f t="shared" si="17"/>
        <v>204750</v>
      </c>
      <c r="J35" s="12">
        <f t="shared" si="10"/>
        <v>200000</v>
      </c>
      <c r="K35" s="12">
        <f t="shared" si="11"/>
        <v>1066130</v>
      </c>
      <c r="L35" s="12">
        <f t="shared" si="6"/>
        <v>2427455</v>
      </c>
      <c r="M35" s="8">
        <f t="shared" si="18"/>
        <v>41.494957264957264</v>
      </c>
      <c r="N35" s="12">
        <f t="shared" si="19"/>
        <v>2427455</v>
      </c>
      <c r="O35" s="9">
        <f t="shared" si="20"/>
        <v>41.494957264957264</v>
      </c>
      <c r="P35" s="10" t="s">
        <v>18</v>
      </c>
      <c r="Q35" s="19"/>
      <c r="R35" s="14">
        <f t="shared" si="9"/>
        <v>0.79328594771241834</v>
      </c>
    </row>
    <row r="36" spans="1:18" x14ac:dyDescent="0.3">
      <c r="A36" s="11">
        <f t="shared" si="21"/>
        <v>192</v>
      </c>
      <c r="B36" s="12">
        <v>325</v>
      </c>
      <c r="C36" s="7">
        <f t="shared" si="3"/>
        <v>62.4</v>
      </c>
      <c r="D36" s="12">
        <f t="shared" si="4"/>
        <v>1185600</v>
      </c>
      <c r="E36" s="12">
        <v>210000</v>
      </c>
      <c r="F36" s="12">
        <f t="shared" si="15"/>
        <v>1465380</v>
      </c>
      <c r="G36" s="12">
        <f t="shared" si="16"/>
        <v>468000</v>
      </c>
      <c r="H36" s="12">
        <v>60000</v>
      </c>
      <c r="I36" s="12">
        <f t="shared" si="17"/>
        <v>218400</v>
      </c>
      <c r="J36" s="12">
        <f t="shared" si="10"/>
        <v>214200</v>
      </c>
      <c r="K36" s="12">
        <f t="shared" si="11"/>
        <v>1133508</v>
      </c>
      <c r="L36" s="12">
        <f t="shared" si="6"/>
        <v>2598888</v>
      </c>
      <c r="M36" s="8">
        <f t="shared" si="18"/>
        <v>41.648846153846158</v>
      </c>
      <c r="N36" s="12">
        <f t="shared" si="19"/>
        <v>2598888</v>
      </c>
      <c r="O36" s="9">
        <f t="shared" si="20"/>
        <v>41.648846153846158</v>
      </c>
      <c r="P36" s="10" t="s">
        <v>18</v>
      </c>
      <c r="Q36" s="19"/>
      <c r="R36" s="14">
        <f t="shared" si="9"/>
        <v>0.79622794117647078</v>
      </c>
    </row>
    <row r="37" spans="1:18" x14ac:dyDescent="0.3">
      <c r="A37" s="11">
        <f t="shared" si="21"/>
        <v>204</v>
      </c>
      <c r="B37" s="12">
        <v>325</v>
      </c>
      <c r="C37" s="7">
        <f t="shared" si="3"/>
        <v>66.3</v>
      </c>
      <c r="D37" s="12">
        <f t="shared" si="4"/>
        <v>1259700</v>
      </c>
      <c r="E37" s="12">
        <f>C37*4000</f>
        <v>265200</v>
      </c>
      <c r="F37" s="12">
        <f t="shared" si="15"/>
        <v>1601145</v>
      </c>
      <c r="G37" s="12">
        <f t="shared" si="16"/>
        <v>497250</v>
      </c>
      <c r="H37" s="12">
        <v>60000</v>
      </c>
      <c r="I37" s="12">
        <f t="shared" si="17"/>
        <v>232050</v>
      </c>
      <c r="J37" s="12">
        <f t="shared" si="10"/>
        <v>231420</v>
      </c>
      <c r="K37" s="12">
        <f t="shared" si="11"/>
        <v>1204449.5999999999</v>
      </c>
      <c r="L37" s="12">
        <f t="shared" si="6"/>
        <v>2805594.5999999996</v>
      </c>
      <c r="M37" s="8">
        <f t="shared" si="18"/>
        <v>42.316660633484155</v>
      </c>
      <c r="N37" s="12">
        <f t="shared" si="19"/>
        <v>2805594.5999999996</v>
      </c>
      <c r="O37" s="9">
        <f t="shared" si="20"/>
        <v>42.316660633484155</v>
      </c>
      <c r="P37" s="10" t="s">
        <v>18</v>
      </c>
      <c r="Q37" s="19"/>
      <c r="R37" s="14">
        <f t="shared" si="9"/>
        <v>0.80899498269896175</v>
      </c>
    </row>
    <row r="38" spans="1:18" x14ac:dyDescent="0.3">
      <c r="A38" s="11">
        <f t="shared" si="21"/>
        <v>216</v>
      </c>
      <c r="B38" s="12">
        <v>325</v>
      </c>
      <c r="C38" s="7">
        <f t="shared" si="3"/>
        <v>70.2</v>
      </c>
      <c r="D38" s="12">
        <f t="shared" si="4"/>
        <v>1333800</v>
      </c>
      <c r="E38" s="12">
        <f t="shared" ref="E38:E60" si="22">C38*4000</f>
        <v>280800</v>
      </c>
      <c r="F38" s="12">
        <f t="shared" si="15"/>
        <v>1695330</v>
      </c>
      <c r="G38" s="12">
        <f t="shared" si="16"/>
        <v>526500</v>
      </c>
      <c r="H38" s="12">
        <v>60000</v>
      </c>
      <c r="I38" s="12">
        <f t="shared" si="17"/>
        <v>245700</v>
      </c>
      <c r="J38" s="12">
        <f t="shared" si="10"/>
        <v>244680</v>
      </c>
      <c r="K38" s="12">
        <f t="shared" si="11"/>
        <v>1270718.3999999999</v>
      </c>
      <c r="L38" s="12">
        <f t="shared" si="6"/>
        <v>2966048.4</v>
      </c>
      <c r="M38" s="8">
        <f t="shared" si="18"/>
        <v>42.251401709401705</v>
      </c>
      <c r="N38" s="12">
        <f t="shared" si="19"/>
        <v>2966048.4</v>
      </c>
      <c r="O38" s="9">
        <f t="shared" si="20"/>
        <v>42.251401709401705</v>
      </c>
      <c r="P38" s="10" t="s">
        <v>18</v>
      </c>
      <c r="Q38" s="19"/>
      <c r="R38" s="14">
        <f t="shared" si="9"/>
        <v>0.80774738562091497</v>
      </c>
    </row>
    <row r="39" spans="1:18" x14ac:dyDescent="0.3">
      <c r="A39" s="11">
        <f t="shared" si="21"/>
        <v>228</v>
      </c>
      <c r="B39" s="12">
        <v>325</v>
      </c>
      <c r="C39" s="7">
        <f t="shared" si="3"/>
        <v>74.099999999999994</v>
      </c>
      <c r="D39" s="12">
        <f t="shared" si="4"/>
        <v>1407900</v>
      </c>
      <c r="E39" s="12">
        <f t="shared" si="22"/>
        <v>296400</v>
      </c>
      <c r="F39" s="12">
        <f t="shared" si="15"/>
        <v>1789515</v>
      </c>
      <c r="G39" s="12">
        <f t="shared" si="16"/>
        <v>555750</v>
      </c>
      <c r="H39" s="12">
        <v>60000</v>
      </c>
      <c r="I39" s="12">
        <f t="shared" si="17"/>
        <v>259349.99999999997</v>
      </c>
      <c r="J39" s="12">
        <f t="shared" si="10"/>
        <v>257940</v>
      </c>
      <c r="K39" s="12">
        <f t="shared" si="11"/>
        <v>1336987.2</v>
      </c>
      <c r="L39" s="12">
        <f t="shared" si="6"/>
        <v>3126502.2</v>
      </c>
      <c r="M39" s="8">
        <f t="shared" si="18"/>
        <v>42.193012145748995</v>
      </c>
      <c r="N39" s="12">
        <f t="shared" si="19"/>
        <v>3126502.2</v>
      </c>
      <c r="O39" s="9">
        <f t="shared" si="20"/>
        <v>42.193012145748995</v>
      </c>
      <c r="P39" s="10" t="s">
        <v>18</v>
      </c>
      <c r="Q39" s="19"/>
      <c r="R39" s="14">
        <f t="shared" si="9"/>
        <v>0.80663111455108372</v>
      </c>
    </row>
    <row r="40" spans="1:18" x14ac:dyDescent="0.3">
      <c r="A40" s="11">
        <f t="shared" si="21"/>
        <v>360</v>
      </c>
      <c r="B40" s="12">
        <v>325</v>
      </c>
      <c r="C40" s="7">
        <f t="shared" si="3"/>
        <v>117</v>
      </c>
      <c r="D40" s="12">
        <f t="shared" si="4"/>
        <v>2223000</v>
      </c>
      <c r="E40" s="12">
        <f t="shared" si="22"/>
        <v>468000</v>
      </c>
      <c r="F40" s="12">
        <f t="shared" si="15"/>
        <v>2825550</v>
      </c>
      <c r="G40" s="12">
        <f>C40*6500</f>
        <v>760500</v>
      </c>
      <c r="H40" s="12">
        <v>60000</v>
      </c>
      <c r="I40" s="12">
        <f t="shared" si="17"/>
        <v>409500</v>
      </c>
      <c r="J40" s="12">
        <f t="shared" si="10"/>
        <v>392100</v>
      </c>
      <c r="K40" s="12">
        <f t="shared" si="11"/>
        <v>1914078</v>
      </c>
      <c r="L40" s="12">
        <f t="shared" si="6"/>
        <v>4739628</v>
      </c>
      <c r="M40" s="8">
        <f t="shared" si="18"/>
        <v>40.509641025641024</v>
      </c>
      <c r="N40" s="12">
        <f t="shared" si="19"/>
        <v>4739628</v>
      </c>
      <c r="O40" s="9">
        <f t="shared" si="20"/>
        <v>40.509641025641024</v>
      </c>
      <c r="P40" s="10" t="s">
        <v>18</v>
      </c>
      <c r="Q40" s="19">
        <v>53</v>
      </c>
      <c r="R40" s="14">
        <f t="shared" si="9"/>
        <v>0.77444901960784318</v>
      </c>
    </row>
    <row r="41" spans="1:18" x14ac:dyDescent="0.3">
      <c r="A41" s="11">
        <f t="shared" si="21"/>
        <v>384</v>
      </c>
      <c r="B41" s="12">
        <v>325</v>
      </c>
      <c r="C41" s="7">
        <f t="shared" si="3"/>
        <v>124.8</v>
      </c>
      <c r="D41" s="12">
        <f t="shared" si="4"/>
        <v>2371200</v>
      </c>
      <c r="E41" s="12">
        <f t="shared" si="22"/>
        <v>499200</v>
      </c>
      <c r="F41" s="12">
        <f t="shared" si="15"/>
        <v>3013920</v>
      </c>
      <c r="G41" s="12">
        <f t="shared" ref="G41:G50" si="23">C41*6500</f>
        <v>811200</v>
      </c>
      <c r="H41" s="12">
        <v>60000</v>
      </c>
      <c r="I41" s="12">
        <f t="shared" si="17"/>
        <v>436800</v>
      </c>
      <c r="J41" s="12">
        <f t="shared" si="10"/>
        <v>417840</v>
      </c>
      <c r="K41" s="12">
        <f t="shared" si="11"/>
        <v>2036491.2</v>
      </c>
      <c r="L41" s="12">
        <f t="shared" si="6"/>
        <v>5050411.2</v>
      </c>
      <c r="M41" s="8">
        <f t="shared" si="18"/>
        <v>40.468038461538463</v>
      </c>
      <c r="N41" s="12">
        <f t="shared" si="19"/>
        <v>5050411.2</v>
      </c>
      <c r="O41" s="9">
        <f t="shared" si="20"/>
        <v>40.468038461538463</v>
      </c>
      <c r="P41" s="10" t="s">
        <v>18</v>
      </c>
      <c r="Q41" s="19"/>
      <c r="R41" s="14">
        <f t="shared" si="9"/>
        <v>0.77365367647058836</v>
      </c>
    </row>
    <row r="42" spans="1:18" x14ac:dyDescent="0.3">
      <c r="A42" s="11">
        <f t="shared" si="21"/>
        <v>408</v>
      </c>
      <c r="B42" s="12">
        <v>325</v>
      </c>
      <c r="C42" s="7">
        <f t="shared" si="3"/>
        <v>132.6</v>
      </c>
      <c r="D42" s="12">
        <f t="shared" si="4"/>
        <v>2519400</v>
      </c>
      <c r="E42" s="12">
        <f t="shared" si="22"/>
        <v>530400</v>
      </c>
      <c r="F42" s="12">
        <f t="shared" si="15"/>
        <v>3202290</v>
      </c>
      <c r="G42" s="12">
        <f t="shared" si="23"/>
        <v>861900</v>
      </c>
      <c r="H42" s="12">
        <v>60000</v>
      </c>
      <c r="I42" s="12">
        <f t="shared" si="17"/>
        <v>464100</v>
      </c>
      <c r="J42" s="12">
        <f t="shared" si="10"/>
        <v>443580</v>
      </c>
      <c r="K42" s="12">
        <f t="shared" si="11"/>
        <v>2158904.4</v>
      </c>
      <c r="L42" s="12">
        <f t="shared" si="6"/>
        <v>5361194.4000000004</v>
      </c>
      <c r="M42" s="8">
        <f t="shared" si="18"/>
        <v>40.431330316742091</v>
      </c>
      <c r="N42" s="12">
        <f t="shared" si="19"/>
        <v>5361194.4000000004</v>
      </c>
      <c r="O42" s="9">
        <f t="shared" si="20"/>
        <v>40.431330316742091</v>
      </c>
      <c r="P42" s="10" t="s">
        <v>18</v>
      </c>
      <c r="Q42" s="19"/>
      <c r="R42" s="14">
        <f t="shared" si="9"/>
        <v>0.77295190311418704</v>
      </c>
    </row>
    <row r="43" spans="1:18" x14ac:dyDescent="0.3">
      <c r="A43" s="11">
        <f t="shared" si="21"/>
        <v>432</v>
      </c>
      <c r="B43" s="12">
        <v>325</v>
      </c>
      <c r="C43" s="7">
        <f t="shared" si="3"/>
        <v>140.4</v>
      </c>
      <c r="D43" s="12">
        <f t="shared" si="4"/>
        <v>2667600</v>
      </c>
      <c r="E43" s="12">
        <f t="shared" si="22"/>
        <v>561600</v>
      </c>
      <c r="F43" s="12">
        <f t="shared" si="15"/>
        <v>3390660</v>
      </c>
      <c r="G43" s="12">
        <f t="shared" si="23"/>
        <v>912600</v>
      </c>
      <c r="H43" s="12">
        <v>60000</v>
      </c>
      <c r="I43" s="12">
        <f t="shared" si="17"/>
        <v>491400</v>
      </c>
      <c r="J43" s="12">
        <f t="shared" si="10"/>
        <v>469320</v>
      </c>
      <c r="K43" s="12">
        <f t="shared" si="11"/>
        <v>2281317.6</v>
      </c>
      <c r="L43" s="12">
        <f t="shared" si="6"/>
        <v>5671977.5999999996</v>
      </c>
      <c r="M43" s="8">
        <f t="shared" si="18"/>
        <v>40.398700854700849</v>
      </c>
      <c r="N43" s="12">
        <f t="shared" si="19"/>
        <v>5671977.5999999996</v>
      </c>
      <c r="O43" s="9">
        <f t="shared" si="20"/>
        <v>40.398700854700849</v>
      </c>
      <c r="P43" s="10" t="s">
        <v>18</v>
      </c>
      <c r="Q43" s="19"/>
      <c r="R43" s="14">
        <f t="shared" si="9"/>
        <v>0.77232810457516332</v>
      </c>
    </row>
    <row r="44" spans="1:18" x14ac:dyDescent="0.3">
      <c r="A44" s="11">
        <f t="shared" si="21"/>
        <v>456</v>
      </c>
      <c r="B44" s="12">
        <v>325</v>
      </c>
      <c r="C44" s="7">
        <f t="shared" si="3"/>
        <v>148.19999999999999</v>
      </c>
      <c r="D44" s="12">
        <f t="shared" si="4"/>
        <v>2815800</v>
      </c>
      <c r="E44" s="12">
        <f t="shared" si="22"/>
        <v>592800</v>
      </c>
      <c r="F44" s="12">
        <f t="shared" si="15"/>
        <v>3579030</v>
      </c>
      <c r="G44" s="12">
        <f t="shared" si="23"/>
        <v>963299.99999999988</v>
      </c>
      <c r="H44" s="12">
        <v>60000</v>
      </c>
      <c r="I44" s="12">
        <f t="shared" si="17"/>
        <v>518699.99999999994</v>
      </c>
      <c r="J44" s="12">
        <f t="shared" si="10"/>
        <v>495060</v>
      </c>
      <c r="K44" s="12">
        <f t="shared" si="11"/>
        <v>2403730.7999999998</v>
      </c>
      <c r="L44" s="12">
        <f t="shared" si="6"/>
        <v>5982760.7999999998</v>
      </c>
      <c r="M44" s="8">
        <f t="shared" si="18"/>
        <v>40.369506072874493</v>
      </c>
      <c r="N44" s="12">
        <f t="shared" si="19"/>
        <v>5982760.7999999998</v>
      </c>
      <c r="O44" s="9">
        <f t="shared" si="20"/>
        <v>40.369506072874493</v>
      </c>
      <c r="P44" s="10" t="s">
        <v>18</v>
      </c>
      <c r="Q44" s="19"/>
      <c r="R44" s="14">
        <f t="shared" si="9"/>
        <v>0.77176996904024764</v>
      </c>
    </row>
    <row r="45" spans="1:18" x14ac:dyDescent="0.3">
      <c r="A45" s="11">
        <f t="shared" si="21"/>
        <v>720</v>
      </c>
      <c r="B45" s="12">
        <v>325</v>
      </c>
      <c r="C45" s="7">
        <f t="shared" si="3"/>
        <v>234</v>
      </c>
      <c r="D45" s="12">
        <f t="shared" si="4"/>
        <v>4446000</v>
      </c>
      <c r="E45" s="12">
        <f t="shared" si="22"/>
        <v>936000</v>
      </c>
      <c r="F45" s="12">
        <f t="shared" si="15"/>
        <v>5651100</v>
      </c>
      <c r="G45" s="12">
        <f t="shared" si="23"/>
        <v>1521000</v>
      </c>
      <c r="H45" s="12">
        <v>60000</v>
      </c>
      <c r="I45" s="12">
        <f t="shared" si="17"/>
        <v>819000</v>
      </c>
      <c r="J45" s="12">
        <f t="shared" si="10"/>
        <v>778200</v>
      </c>
      <c r="K45" s="12">
        <f t="shared" si="11"/>
        <v>3750276</v>
      </c>
      <c r="L45" s="12">
        <f t="shared" si="6"/>
        <v>9401376</v>
      </c>
      <c r="M45" s="8">
        <f t="shared" si="18"/>
        <v>40.176820512820512</v>
      </c>
      <c r="N45" s="12">
        <f t="shared" si="19"/>
        <v>9401376</v>
      </c>
      <c r="O45" s="9">
        <f t="shared" si="20"/>
        <v>40.176820512820512</v>
      </c>
      <c r="P45" s="10" t="s">
        <v>18</v>
      </c>
      <c r="Q45" s="19"/>
      <c r="R45" s="14">
        <f t="shared" si="9"/>
        <v>0.76808627450980393</v>
      </c>
    </row>
    <row r="46" spans="1:18" x14ac:dyDescent="0.3">
      <c r="A46" s="11">
        <f t="shared" si="21"/>
        <v>768</v>
      </c>
      <c r="B46" s="12">
        <v>325</v>
      </c>
      <c r="C46" s="7">
        <f t="shared" si="3"/>
        <v>249.6</v>
      </c>
      <c r="D46" s="12">
        <f t="shared" si="4"/>
        <v>4742400</v>
      </c>
      <c r="E46" s="12">
        <f t="shared" si="22"/>
        <v>998400</v>
      </c>
      <c r="F46" s="12">
        <f t="shared" si="15"/>
        <v>6027840</v>
      </c>
      <c r="G46" s="12">
        <f t="shared" si="23"/>
        <v>1622400</v>
      </c>
      <c r="H46" s="12">
        <v>60000</v>
      </c>
      <c r="I46" s="12">
        <f t="shared" si="17"/>
        <v>873600</v>
      </c>
      <c r="J46" s="12">
        <f t="shared" si="10"/>
        <v>829680</v>
      </c>
      <c r="K46" s="12">
        <f t="shared" si="11"/>
        <v>3995102.4</v>
      </c>
      <c r="L46" s="12">
        <f t="shared" si="6"/>
        <v>10022942.4</v>
      </c>
      <c r="M46" s="8">
        <f t="shared" si="18"/>
        <v>40.156019230769232</v>
      </c>
      <c r="N46" s="12">
        <f t="shared" si="19"/>
        <v>10022942.4</v>
      </c>
      <c r="O46" s="9">
        <f t="shared" si="20"/>
        <v>40.156019230769232</v>
      </c>
      <c r="P46" s="10" t="s">
        <v>18</v>
      </c>
      <c r="Q46" s="19"/>
      <c r="R46" s="14">
        <f t="shared" si="9"/>
        <v>0.76768860294117658</v>
      </c>
    </row>
    <row r="47" spans="1:18" x14ac:dyDescent="0.3">
      <c r="A47" s="11">
        <f t="shared" si="21"/>
        <v>816</v>
      </c>
      <c r="B47" s="12">
        <v>325</v>
      </c>
      <c r="C47" s="7">
        <f t="shared" si="3"/>
        <v>265.2</v>
      </c>
      <c r="D47" s="12">
        <f t="shared" si="4"/>
        <v>5038800</v>
      </c>
      <c r="E47" s="12">
        <f t="shared" si="22"/>
        <v>1060800</v>
      </c>
      <c r="F47" s="12">
        <f t="shared" si="15"/>
        <v>6404580</v>
      </c>
      <c r="G47" s="12">
        <f t="shared" si="23"/>
        <v>1723800</v>
      </c>
      <c r="H47" s="12">
        <v>60000</v>
      </c>
      <c r="I47" s="12">
        <f t="shared" si="17"/>
        <v>928200</v>
      </c>
      <c r="J47" s="12">
        <f t="shared" si="10"/>
        <v>881160</v>
      </c>
      <c r="K47" s="12">
        <f t="shared" si="11"/>
        <v>4239928.8</v>
      </c>
      <c r="L47" s="12">
        <f t="shared" si="6"/>
        <v>10644508.800000001</v>
      </c>
      <c r="M47" s="8">
        <f t="shared" si="18"/>
        <v>40.13766515837105</v>
      </c>
      <c r="N47" s="12">
        <f t="shared" si="19"/>
        <v>10644508.800000001</v>
      </c>
      <c r="O47" s="9">
        <f t="shared" si="20"/>
        <v>40.13766515837105</v>
      </c>
      <c r="P47" s="10" t="s">
        <v>18</v>
      </c>
      <c r="Q47" s="19"/>
      <c r="R47" s="14">
        <f t="shared" si="9"/>
        <v>0.76733771626297598</v>
      </c>
    </row>
    <row r="48" spans="1:18" x14ac:dyDescent="0.3">
      <c r="A48" s="11">
        <f t="shared" si="21"/>
        <v>864</v>
      </c>
      <c r="B48" s="12">
        <v>325</v>
      </c>
      <c r="C48" s="7">
        <f t="shared" si="3"/>
        <v>280.8</v>
      </c>
      <c r="D48" s="12">
        <f t="shared" si="4"/>
        <v>5335200</v>
      </c>
      <c r="E48" s="12">
        <f t="shared" si="22"/>
        <v>1123200</v>
      </c>
      <c r="F48" s="12">
        <f t="shared" si="15"/>
        <v>6781320</v>
      </c>
      <c r="G48" s="12">
        <f t="shared" si="23"/>
        <v>1825200</v>
      </c>
      <c r="H48" s="12">
        <v>60000</v>
      </c>
      <c r="I48" s="12">
        <f t="shared" si="17"/>
        <v>982800</v>
      </c>
      <c r="J48" s="12">
        <f t="shared" si="10"/>
        <v>932640</v>
      </c>
      <c r="K48" s="12">
        <f t="shared" si="11"/>
        <v>4484755.2</v>
      </c>
      <c r="L48" s="12">
        <f t="shared" si="6"/>
        <v>11266075.199999999</v>
      </c>
      <c r="M48" s="8">
        <f t="shared" si="18"/>
        <v>40.121350427350421</v>
      </c>
      <c r="N48" s="12">
        <f t="shared" si="19"/>
        <v>11266075.199999999</v>
      </c>
      <c r="O48" s="9">
        <f t="shared" si="20"/>
        <v>40.121350427350421</v>
      </c>
      <c r="P48" s="10" t="s">
        <v>18</v>
      </c>
      <c r="Q48" s="19"/>
      <c r="R48" s="14">
        <f t="shared" si="9"/>
        <v>0.76702581699346395</v>
      </c>
    </row>
    <row r="49" spans="1:18" x14ac:dyDescent="0.3">
      <c r="A49" s="11">
        <f t="shared" si="21"/>
        <v>912</v>
      </c>
      <c r="B49" s="12">
        <v>325</v>
      </c>
      <c r="C49" s="7">
        <f t="shared" si="3"/>
        <v>296.39999999999998</v>
      </c>
      <c r="D49" s="12">
        <f t="shared" si="4"/>
        <v>5631600</v>
      </c>
      <c r="E49" s="12">
        <f t="shared" si="22"/>
        <v>1185600</v>
      </c>
      <c r="F49" s="12">
        <f t="shared" si="15"/>
        <v>7158060</v>
      </c>
      <c r="G49" s="12">
        <f t="shared" si="23"/>
        <v>1926599.9999999998</v>
      </c>
      <c r="H49" s="12">
        <v>60000</v>
      </c>
      <c r="I49" s="12">
        <f t="shared" si="17"/>
        <v>1037399.9999999999</v>
      </c>
      <c r="J49" s="12">
        <f t="shared" si="10"/>
        <v>984120</v>
      </c>
      <c r="K49" s="12">
        <f t="shared" si="11"/>
        <v>4729581.5999999996</v>
      </c>
      <c r="L49" s="12">
        <f t="shared" si="6"/>
        <v>11887641.6</v>
      </c>
      <c r="M49" s="8">
        <f t="shared" si="18"/>
        <v>40.106753036437247</v>
      </c>
      <c r="N49" s="12">
        <f t="shared" si="19"/>
        <v>11887641.6</v>
      </c>
      <c r="O49" s="9">
        <f t="shared" si="20"/>
        <v>40.106753036437247</v>
      </c>
      <c r="P49" s="10" t="s">
        <v>18</v>
      </c>
      <c r="Q49" s="19"/>
      <c r="R49" s="14">
        <f t="shared" si="9"/>
        <v>0.76674674922600616</v>
      </c>
    </row>
    <row r="50" spans="1:18" x14ac:dyDescent="0.3">
      <c r="A50" s="11">
        <f t="shared" si="21"/>
        <v>1440</v>
      </c>
      <c r="B50" s="12">
        <v>325</v>
      </c>
      <c r="C50" s="7">
        <f t="shared" si="3"/>
        <v>468</v>
      </c>
      <c r="D50" s="12">
        <f t="shared" si="4"/>
        <v>8892000</v>
      </c>
      <c r="E50" s="12">
        <f t="shared" si="22"/>
        <v>1872000</v>
      </c>
      <c r="F50" s="12">
        <f t="shared" si="15"/>
        <v>11302200</v>
      </c>
      <c r="G50" s="12">
        <f t="shared" si="23"/>
        <v>3042000</v>
      </c>
      <c r="H50" s="12">
        <v>60000</v>
      </c>
      <c r="I50" s="12">
        <f t="shared" si="17"/>
        <v>1638000</v>
      </c>
      <c r="J50" s="12">
        <f t="shared" si="10"/>
        <v>1550400</v>
      </c>
      <c r="K50" s="12">
        <f t="shared" si="11"/>
        <v>7422672</v>
      </c>
      <c r="L50" s="12">
        <f t="shared" si="6"/>
        <v>18724872</v>
      </c>
      <c r="M50" s="8">
        <f t="shared" si="18"/>
        <v>40.01041025641026</v>
      </c>
      <c r="N50" s="12">
        <f t="shared" si="19"/>
        <v>18724872</v>
      </c>
      <c r="O50" s="9">
        <f t="shared" si="20"/>
        <v>40.01041025641026</v>
      </c>
      <c r="P50" s="10" t="s">
        <v>18</v>
      </c>
      <c r="Q50" s="19"/>
      <c r="R50" s="14">
        <f t="shared" si="9"/>
        <v>0.76490490196078442</v>
      </c>
    </row>
    <row r="51" spans="1:18" x14ac:dyDescent="0.3">
      <c r="A51" s="11">
        <f t="shared" si="21"/>
        <v>1536</v>
      </c>
      <c r="B51" s="12">
        <v>325</v>
      </c>
      <c r="C51" s="7">
        <f t="shared" si="3"/>
        <v>499.2</v>
      </c>
      <c r="D51" s="12">
        <f t="shared" si="4"/>
        <v>9484800</v>
      </c>
      <c r="E51" s="12">
        <f t="shared" si="22"/>
        <v>1996800</v>
      </c>
      <c r="F51" s="12">
        <f t="shared" si="15"/>
        <v>12055680</v>
      </c>
      <c r="G51" s="12">
        <f>C51*6000</f>
        <v>2995200</v>
      </c>
      <c r="H51" s="12">
        <v>60000</v>
      </c>
      <c r="I51" s="12">
        <f>C51*3000</f>
        <v>1497600</v>
      </c>
      <c r="J51" s="12">
        <f t="shared" si="10"/>
        <v>1603440</v>
      </c>
      <c r="K51" s="12">
        <f t="shared" si="11"/>
        <v>7264363.1999999993</v>
      </c>
      <c r="L51" s="12">
        <f t="shared" si="6"/>
        <v>19320043.199999999</v>
      </c>
      <c r="M51" s="8">
        <f t="shared" si="18"/>
        <v>38.702009615384618</v>
      </c>
      <c r="N51" s="12">
        <f t="shared" si="19"/>
        <v>19320043.199999999</v>
      </c>
      <c r="O51" s="9">
        <f t="shared" si="20"/>
        <v>38.702009615384618</v>
      </c>
      <c r="P51" s="10" t="s">
        <v>18</v>
      </c>
      <c r="Q51" s="19"/>
      <c r="R51" s="14">
        <f t="shared" si="9"/>
        <v>0.73989136029411773</v>
      </c>
    </row>
    <row r="52" spans="1:18" x14ac:dyDescent="0.3">
      <c r="A52" s="11">
        <f t="shared" si="21"/>
        <v>1632</v>
      </c>
      <c r="B52" s="12">
        <v>325</v>
      </c>
      <c r="C52" s="7">
        <f t="shared" si="3"/>
        <v>530.4</v>
      </c>
      <c r="D52" s="12">
        <f t="shared" si="4"/>
        <v>10077600</v>
      </c>
      <c r="E52" s="12">
        <f t="shared" si="22"/>
        <v>2121600</v>
      </c>
      <c r="F52" s="12">
        <f t="shared" si="15"/>
        <v>12809160</v>
      </c>
      <c r="G52" s="12">
        <f t="shared" ref="G52:G54" si="24">C52*6000</f>
        <v>3182400</v>
      </c>
      <c r="H52" s="12">
        <v>60000</v>
      </c>
      <c r="I52" s="12">
        <f t="shared" ref="I52:I54" si="25">C52*3000</f>
        <v>1591200</v>
      </c>
      <c r="J52" s="12">
        <f t="shared" si="10"/>
        <v>1703280</v>
      </c>
      <c r="K52" s="12">
        <f t="shared" si="11"/>
        <v>7713518.3999999994</v>
      </c>
      <c r="L52" s="12">
        <f t="shared" si="6"/>
        <v>20522678.399999999</v>
      </c>
      <c r="M52" s="8">
        <f t="shared" si="18"/>
        <v>38.69283257918552</v>
      </c>
      <c r="N52" s="12">
        <f t="shared" si="19"/>
        <v>20522678.399999999</v>
      </c>
      <c r="O52" s="9">
        <f t="shared" si="20"/>
        <v>38.69283257918552</v>
      </c>
      <c r="P52" s="10" t="s">
        <v>18</v>
      </c>
      <c r="Q52" s="19"/>
      <c r="R52" s="14">
        <f t="shared" si="9"/>
        <v>0.73971591695501737</v>
      </c>
    </row>
    <row r="53" spans="1:18" x14ac:dyDescent="0.3">
      <c r="A53" s="11">
        <f>A48*2</f>
        <v>1728</v>
      </c>
      <c r="B53" s="12">
        <v>325</v>
      </c>
      <c r="C53" s="7">
        <f t="shared" si="3"/>
        <v>561.6</v>
      </c>
      <c r="D53" s="12">
        <f t="shared" si="4"/>
        <v>10670400</v>
      </c>
      <c r="E53" s="12">
        <f t="shared" si="22"/>
        <v>2246400</v>
      </c>
      <c r="F53" s="12">
        <f t="shared" si="15"/>
        <v>13562640</v>
      </c>
      <c r="G53" s="12">
        <f t="shared" si="24"/>
        <v>3369600</v>
      </c>
      <c r="H53" s="12">
        <v>60000</v>
      </c>
      <c r="I53" s="12">
        <f t="shared" si="25"/>
        <v>1684800</v>
      </c>
      <c r="J53" s="12">
        <f t="shared" si="10"/>
        <v>1803120</v>
      </c>
      <c r="K53" s="12">
        <f t="shared" si="11"/>
        <v>8162673.5999999996</v>
      </c>
      <c r="L53" s="12">
        <f t="shared" si="6"/>
        <v>21725313.600000001</v>
      </c>
      <c r="M53" s="8">
        <f t="shared" si="18"/>
        <v>38.68467521367522</v>
      </c>
      <c r="N53" s="12">
        <f t="shared" si="19"/>
        <v>21725313.600000001</v>
      </c>
      <c r="O53" s="9">
        <f t="shared" si="20"/>
        <v>38.68467521367522</v>
      </c>
      <c r="P53" s="10" t="s">
        <v>18</v>
      </c>
      <c r="Q53" s="19"/>
      <c r="R53" s="14">
        <f t="shared" si="9"/>
        <v>0.73955996732026164</v>
      </c>
    </row>
    <row r="54" spans="1:18" x14ac:dyDescent="0.3">
      <c r="A54" s="11">
        <f t="shared" ref="A54:A60" si="26">A49*2</f>
        <v>1824</v>
      </c>
      <c r="B54" s="12">
        <v>325</v>
      </c>
      <c r="C54" s="7">
        <f t="shared" si="3"/>
        <v>592.79999999999995</v>
      </c>
      <c r="D54" s="12">
        <f t="shared" si="4"/>
        <v>11263200</v>
      </c>
      <c r="E54" s="12">
        <f t="shared" si="22"/>
        <v>2371200</v>
      </c>
      <c r="F54" s="12">
        <f t="shared" si="15"/>
        <v>14316120</v>
      </c>
      <c r="G54" s="12">
        <f t="shared" si="24"/>
        <v>3556799.9999999995</v>
      </c>
      <c r="H54" s="12">
        <v>60000</v>
      </c>
      <c r="I54" s="12">
        <f t="shared" si="25"/>
        <v>1778399.9999999998</v>
      </c>
      <c r="J54" s="12">
        <f t="shared" si="10"/>
        <v>1902960</v>
      </c>
      <c r="K54" s="12">
        <f t="shared" si="11"/>
        <v>8611828.7999999989</v>
      </c>
      <c r="L54" s="12">
        <f t="shared" si="6"/>
        <v>22927948.799999997</v>
      </c>
      <c r="M54" s="8">
        <f t="shared" si="18"/>
        <v>38.677376518218615</v>
      </c>
      <c r="N54" s="12">
        <f t="shared" si="19"/>
        <v>22927948.799999997</v>
      </c>
      <c r="O54" s="9">
        <f t="shared" si="20"/>
        <v>38.677376518218615</v>
      </c>
      <c r="P54" s="10" t="s">
        <v>18</v>
      </c>
      <c r="Q54" s="19"/>
      <c r="R54" s="14">
        <f t="shared" si="9"/>
        <v>0.73942043343653241</v>
      </c>
    </row>
    <row r="55" spans="1:18" x14ac:dyDescent="0.3">
      <c r="A55" s="11">
        <f t="shared" si="26"/>
        <v>2880</v>
      </c>
      <c r="B55" s="12">
        <v>325</v>
      </c>
      <c r="C55" s="7">
        <f t="shared" si="3"/>
        <v>936</v>
      </c>
      <c r="D55" s="12">
        <f t="shared" si="4"/>
        <v>17784000</v>
      </c>
      <c r="E55" s="12">
        <f t="shared" si="22"/>
        <v>3744000</v>
      </c>
      <c r="F55" s="12">
        <f t="shared" si="15"/>
        <v>22604400</v>
      </c>
      <c r="G55" s="12">
        <f>C55*4000</f>
        <v>3744000</v>
      </c>
      <c r="H55" s="12">
        <v>60000</v>
      </c>
      <c r="I55" s="12">
        <f>C55*2600</f>
        <v>2433600</v>
      </c>
      <c r="J55" s="12">
        <f t="shared" si="10"/>
        <v>2776560</v>
      </c>
      <c r="K55" s="12">
        <f t="shared" si="11"/>
        <v>10636708.799999999</v>
      </c>
      <c r="L55" s="12">
        <f t="shared" si="6"/>
        <v>33241108.799999997</v>
      </c>
      <c r="M55" s="8">
        <f t="shared" si="18"/>
        <v>35.514005128205127</v>
      </c>
      <c r="N55" s="12">
        <f t="shared" si="19"/>
        <v>33241108.799999997</v>
      </c>
      <c r="O55" s="9">
        <f t="shared" si="20"/>
        <v>35.514005128205127</v>
      </c>
      <c r="P55" s="10" t="s">
        <v>18</v>
      </c>
      <c r="Q55" s="19"/>
      <c r="R55" s="14">
        <f t="shared" si="9"/>
        <v>0.67894421568627461</v>
      </c>
    </row>
    <row r="56" spans="1:18" x14ac:dyDescent="0.3">
      <c r="A56" s="11">
        <f t="shared" si="26"/>
        <v>3072</v>
      </c>
      <c r="B56" s="12">
        <v>325</v>
      </c>
      <c r="C56" s="7">
        <f t="shared" si="3"/>
        <v>998.4</v>
      </c>
      <c r="D56" s="12">
        <f t="shared" si="4"/>
        <v>18969600</v>
      </c>
      <c r="E56" s="12">
        <f t="shared" si="22"/>
        <v>3993600</v>
      </c>
      <c r="F56" s="12">
        <f t="shared" si="15"/>
        <v>24111360</v>
      </c>
      <c r="G56" s="12">
        <f t="shared" ref="G56:G60" si="27">C56*4000</f>
        <v>3993600</v>
      </c>
      <c r="H56" s="12">
        <v>60000</v>
      </c>
      <c r="I56" s="12">
        <f t="shared" ref="I56:I60" si="28">C56*2600</f>
        <v>2595840</v>
      </c>
      <c r="J56" s="12">
        <f t="shared" si="10"/>
        <v>2961264</v>
      </c>
      <c r="K56" s="12">
        <f t="shared" si="11"/>
        <v>11340630.719999999</v>
      </c>
      <c r="L56" s="12">
        <f t="shared" si="6"/>
        <v>35451990.719999999</v>
      </c>
      <c r="M56" s="8">
        <f t="shared" si="18"/>
        <v>35.508804807692307</v>
      </c>
      <c r="N56" s="12">
        <f t="shared" si="19"/>
        <v>35451990.719999999</v>
      </c>
      <c r="O56" s="9">
        <f t="shared" si="20"/>
        <v>35.508804807692307</v>
      </c>
      <c r="P56" s="10" t="s">
        <v>18</v>
      </c>
      <c r="Q56" s="19"/>
      <c r="R56" s="14">
        <f t="shared" si="9"/>
        <v>0.67884479779411766</v>
      </c>
    </row>
    <row r="57" spans="1:18" s="24" customFormat="1" x14ac:dyDescent="0.3">
      <c r="A57" s="20">
        <f t="shared" si="26"/>
        <v>3264</v>
      </c>
      <c r="B57" s="20">
        <v>325</v>
      </c>
      <c r="C57" s="20">
        <f t="shared" si="3"/>
        <v>1060.8</v>
      </c>
      <c r="D57" s="20">
        <f>C57*0.24*1000</f>
        <v>254591.99999999997</v>
      </c>
      <c r="E57" s="20">
        <f>C57*0.08*1000</f>
        <v>84864</v>
      </c>
      <c r="F57" s="20">
        <f t="shared" si="15"/>
        <v>356428.79999999999</v>
      </c>
      <c r="G57" s="20">
        <f>C57*0.1*1000</f>
        <v>106080</v>
      </c>
      <c r="H57" s="20">
        <v>1000</v>
      </c>
      <c r="I57" s="20">
        <f>C57*0.06*1000</f>
        <v>63647.999999999993</v>
      </c>
      <c r="J57" s="20">
        <f t="shared" si="10"/>
        <v>51018.400000000001</v>
      </c>
      <c r="K57" s="20">
        <f t="shared" si="11"/>
        <v>261660.75199999998</v>
      </c>
      <c r="L57" s="20">
        <f t="shared" si="6"/>
        <v>618089.55199999991</v>
      </c>
      <c r="M57" s="21">
        <f t="shared" si="18"/>
        <v>0.58266360482654589</v>
      </c>
      <c r="N57" s="20">
        <f t="shared" si="19"/>
        <v>618089.55199999991</v>
      </c>
      <c r="O57" s="21">
        <f t="shared" si="20"/>
        <v>0.58266360482654589</v>
      </c>
      <c r="P57" s="22" t="s">
        <v>18</v>
      </c>
      <c r="Q57" s="19"/>
      <c r="R57" s="23">
        <f t="shared" si="9"/>
        <v>1.113915715109573E-2</v>
      </c>
    </row>
    <row r="58" spans="1:18" x14ac:dyDescent="0.3">
      <c r="A58" s="11">
        <f t="shared" si="26"/>
        <v>3456</v>
      </c>
      <c r="B58" s="12">
        <v>325</v>
      </c>
      <c r="C58" s="7">
        <f t="shared" si="3"/>
        <v>1123.2</v>
      </c>
      <c r="D58" s="12">
        <f>C58*18500</f>
        <v>20779200</v>
      </c>
      <c r="E58" s="12">
        <f t="shared" si="22"/>
        <v>4492800</v>
      </c>
      <c r="F58" s="12">
        <f t="shared" si="15"/>
        <v>26535600</v>
      </c>
      <c r="G58" s="12">
        <f t="shared" si="27"/>
        <v>4492800</v>
      </c>
      <c r="H58" s="12">
        <v>60000</v>
      </c>
      <c r="I58" s="12">
        <f t="shared" si="28"/>
        <v>2920320</v>
      </c>
      <c r="J58" s="12">
        <f t="shared" si="10"/>
        <v>3274512</v>
      </c>
      <c r="K58" s="12">
        <f t="shared" si="11"/>
        <v>12682205.76</v>
      </c>
      <c r="L58" s="12">
        <f t="shared" si="6"/>
        <v>39217805.759999998</v>
      </c>
      <c r="M58" s="8">
        <f t="shared" si="18"/>
        <v>34.916137606837601</v>
      </c>
      <c r="N58" s="12">
        <f t="shared" si="19"/>
        <v>39217805.759999998</v>
      </c>
      <c r="O58" s="9">
        <f t="shared" si="20"/>
        <v>34.916137606837601</v>
      </c>
      <c r="P58" s="10" t="s">
        <v>18</v>
      </c>
      <c r="Q58" s="19"/>
      <c r="R58" s="14">
        <f t="shared" si="9"/>
        <v>0.66751439542483648</v>
      </c>
    </row>
    <row r="59" spans="1:18" x14ac:dyDescent="0.3">
      <c r="A59" s="11">
        <f t="shared" si="26"/>
        <v>3648</v>
      </c>
      <c r="B59" s="12">
        <v>325</v>
      </c>
      <c r="C59" s="7">
        <f t="shared" si="3"/>
        <v>1185.5999999999999</v>
      </c>
      <c r="D59" s="12">
        <f>C59*18500</f>
        <v>21933600</v>
      </c>
      <c r="E59" s="12">
        <f t="shared" si="22"/>
        <v>4742400</v>
      </c>
      <c r="F59" s="12">
        <f t="shared" si="15"/>
        <v>28009800</v>
      </c>
      <c r="G59" s="12">
        <f t="shared" si="27"/>
        <v>4742400</v>
      </c>
      <c r="H59" s="12">
        <v>60000</v>
      </c>
      <c r="I59" s="12">
        <f t="shared" si="28"/>
        <v>3082559.9999999995</v>
      </c>
      <c r="J59" s="12">
        <f t="shared" si="10"/>
        <v>3456096</v>
      </c>
      <c r="K59" s="12">
        <f t="shared" si="11"/>
        <v>13382446.08</v>
      </c>
      <c r="L59" s="12">
        <f t="shared" si="6"/>
        <v>41392246.079999998</v>
      </c>
      <c r="M59" s="8">
        <f t="shared" si="18"/>
        <v>34.91248825910931</v>
      </c>
      <c r="N59" s="12">
        <f t="shared" si="19"/>
        <v>41392246.079999998</v>
      </c>
      <c r="O59" s="9">
        <f t="shared" si="20"/>
        <v>34.91248825910931</v>
      </c>
      <c r="P59" s="10" t="s">
        <v>18</v>
      </c>
      <c r="Q59" s="19"/>
      <c r="R59" s="14">
        <f t="shared" si="9"/>
        <v>0.66744462848297215</v>
      </c>
    </row>
    <row r="60" spans="1:18" x14ac:dyDescent="0.3">
      <c r="A60" s="11">
        <f t="shared" si="26"/>
        <v>5760</v>
      </c>
      <c r="B60" s="12">
        <v>325</v>
      </c>
      <c r="C60" s="7">
        <f t="shared" si="3"/>
        <v>1872</v>
      </c>
      <c r="D60" s="12">
        <f>C60*18500</f>
        <v>34632000</v>
      </c>
      <c r="E60" s="12">
        <f t="shared" si="22"/>
        <v>7488000</v>
      </c>
      <c r="F60" s="12">
        <f t="shared" si="15"/>
        <v>44226000</v>
      </c>
      <c r="G60" s="12">
        <f t="shared" si="27"/>
        <v>7488000</v>
      </c>
      <c r="H60" s="12">
        <v>60000</v>
      </c>
      <c r="I60" s="12">
        <f t="shared" si="28"/>
        <v>4867200</v>
      </c>
      <c r="J60" s="12">
        <f t="shared" si="10"/>
        <v>5453520</v>
      </c>
      <c r="K60" s="12">
        <f t="shared" si="11"/>
        <v>21085089.599999998</v>
      </c>
      <c r="L60" s="12">
        <f t="shared" si="6"/>
        <v>65311089.599999994</v>
      </c>
      <c r="M60" s="8">
        <f t="shared" si="18"/>
        <v>34.888402564102556</v>
      </c>
      <c r="N60" s="12">
        <f t="shared" si="19"/>
        <v>65311089.599999994</v>
      </c>
      <c r="O60" s="9">
        <f t="shared" si="20"/>
        <v>34.888402564102556</v>
      </c>
      <c r="P60" s="10" t="s">
        <v>18</v>
      </c>
      <c r="Q60" s="19"/>
      <c r="R60" s="14">
        <f t="shared" si="9"/>
        <v>0.66698416666666649</v>
      </c>
    </row>
  </sheetData>
  <mergeCells count="5">
    <mergeCell ref="A1:Q1"/>
    <mergeCell ref="Q3:Q20"/>
    <mergeCell ref="Q21:Q39"/>
    <mergeCell ref="Q40:Q51"/>
    <mergeCell ref="Q52:Q60"/>
  </mergeCells>
  <hyperlinks>
    <hyperlink ref="J2" r:id="rId1" display="Margin@10%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35" workbookViewId="0">
      <selection activeCell="D56" sqref="D56"/>
    </sheetView>
  </sheetViews>
  <sheetFormatPr defaultRowHeight="14.4" x14ac:dyDescent="0.3"/>
  <cols>
    <col min="1" max="1" width="15.5546875" customWidth="1"/>
    <col min="2" max="2" width="12.33203125" customWidth="1"/>
    <col min="3" max="3" width="10.88671875" customWidth="1"/>
    <col min="10" max="10" width="12.21875" customWidth="1"/>
    <col min="11" max="11" width="13.77734375" customWidth="1"/>
    <col min="12" max="12" width="10.77734375" customWidth="1"/>
    <col min="13" max="13" width="9.21875" customWidth="1"/>
    <col min="14" max="14" width="10.21875" hidden="1" customWidth="1"/>
    <col min="15" max="15" width="9.33203125" hidden="1" customWidth="1"/>
    <col min="17" max="17" width="10.33203125" customWidth="1"/>
    <col min="18" max="18" width="9.88671875" customWidth="1"/>
  </cols>
  <sheetData>
    <row r="1" spans="1:18" ht="18.45" customHeigh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t="s">
        <v>20</v>
      </c>
    </row>
    <row r="2" spans="1:18" ht="57.6" x14ac:dyDescent="0.3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1" t="s">
        <v>9</v>
      </c>
      <c r="J2" s="15" t="s">
        <v>21</v>
      </c>
      <c r="K2" s="3" t="s">
        <v>10</v>
      </c>
      <c r="L2" s="3" t="s">
        <v>11</v>
      </c>
      <c r="M2" s="4" t="s">
        <v>12</v>
      </c>
      <c r="N2" s="3" t="s">
        <v>13</v>
      </c>
      <c r="O2" s="1" t="s">
        <v>14</v>
      </c>
      <c r="P2" s="5" t="s">
        <v>15</v>
      </c>
      <c r="Q2" s="5" t="s">
        <v>16</v>
      </c>
      <c r="R2" s="13" t="s">
        <v>19</v>
      </c>
    </row>
    <row r="3" spans="1:18" x14ac:dyDescent="0.3">
      <c r="A3" s="6">
        <v>3</v>
      </c>
      <c r="B3" s="6">
        <v>325</v>
      </c>
      <c r="C3" s="7">
        <f>A3*B3/1000</f>
        <v>0.97499999999999998</v>
      </c>
      <c r="D3" s="6">
        <f>C3*19000</f>
        <v>18525</v>
      </c>
      <c r="E3" s="6">
        <v>16500</v>
      </c>
      <c r="F3" s="6">
        <f>(D3+E3)*1.05</f>
        <v>36776.25</v>
      </c>
      <c r="G3" s="6">
        <f t="shared" ref="G3:G8" si="0">C3*10000</f>
        <v>9750</v>
      </c>
      <c r="H3" s="6"/>
      <c r="I3" s="6">
        <f t="shared" ref="I3:I8" si="1">C3*5000</f>
        <v>4875</v>
      </c>
      <c r="J3" s="6">
        <f>(D3+E3+G3+I3+H3)*0.1</f>
        <v>4965</v>
      </c>
      <c r="K3" s="6">
        <f>(G3+H3+I3+J3)*1.18</f>
        <v>23116.199999999997</v>
      </c>
      <c r="L3" s="6">
        <f>F3+K3</f>
        <v>59892.45</v>
      </c>
      <c r="M3" s="8">
        <f>L3/C3/1000</f>
        <v>61.428153846153847</v>
      </c>
      <c r="N3" s="6">
        <f>F3+K3</f>
        <v>59892.45</v>
      </c>
      <c r="O3" s="9">
        <f t="shared" ref="O3:O24" si="2">N3/C3/1000</f>
        <v>61.428153846153847</v>
      </c>
      <c r="P3" s="10" t="s">
        <v>17</v>
      </c>
      <c r="Q3" s="19">
        <v>60</v>
      </c>
      <c r="R3" s="14">
        <f>M3*1.3/68</f>
        <v>1.1743617647058824</v>
      </c>
    </row>
    <row r="4" spans="1:18" x14ac:dyDescent="0.3">
      <c r="A4" s="6">
        <v>4</v>
      </c>
      <c r="B4" s="6">
        <v>325</v>
      </c>
      <c r="C4" s="7">
        <f t="shared" ref="C4:C60" si="3">A4*B4/1000</f>
        <v>1.3</v>
      </c>
      <c r="D4" s="6">
        <f t="shared" ref="D4:D56" si="4">C4*19000</f>
        <v>24700</v>
      </c>
      <c r="E4" s="6">
        <v>16500</v>
      </c>
      <c r="F4" s="6">
        <f t="shared" ref="F4:F24" si="5">(D4+E4)*1.05</f>
        <v>43260</v>
      </c>
      <c r="G4" s="6">
        <f t="shared" si="0"/>
        <v>13000</v>
      </c>
      <c r="H4" s="6"/>
      <c r="I4" s="6">
        <f t="shared" si="1"/>
        <v>6500</v>
      </c>
      <c r="J4" s="6">
        <f>(D4+E4+G4+I4+H4)*0.1</f>
        <v>6070</v>
      </c>
      <c r="K4" s="6">
        <f>(G4+H4+I4+J4)*1.18</f>
        <v>30172.6</v>
      </c>
      <c r="L4" s="6">
        <f t="shared" ref="L4:L60" si="6">F4+K4</f>
        <v>73432.600000000006</v>
      </c>
      <c r="M4" s="8">
        <f t="shared" ref="M4:M24" si="7">L4/C4/1000</f>
        <v>56.486615384615391</v>
      </c>
      <c r="N4" s="6">
        <f t="shared" ref="N4:N24" si="8">F4+K4</f>
        <v>73432.600000000006</v>
      </c>
      <c r="O4" s="9">
        <f t="shared" si="2"/>
        <v>56.486615384615391</v>
      </c>
      <c r="P4" s="10" t="s">
        <v>17</v>
      </c>
      <c r="Q4" s="19"/>
      <c r="R4" s="14">
        <f t="shared" ref="R4:R60" si="9">M4*1.3/68</f>
        <v>1.0798911764705883</v>
      </c>
    </row>
    <row r="5" spans="1:18" x14ac:dyDescent="0.3">
      <c r="A5" s="6">
        <v>5</v>
      </c>
      <c r="B5" s="6">
        <v>325</v>
      </c>
      <c r="C5" s="7">
        <f t="shared" si="3"/>
        <v>1.625</v>
      </c>
      <c r="D5" s="6">
        <f t="shared" si="4"/>
        <v>30875</v>
      </c>
      <c r="E5" s="6">
        <v>19000</v>
      </c>
      <c r="F5" s="6">
        <f t="shared" si="5"/>
        <v>52368.75</v>
      </c>
      <c r="G5" s="6">
        <f t="shared" si="0"/>
        <v>16250</v>
      </c>
      <c r="H5" s="6"/>
      <c r="I5" s="6">
        <f t="shared" si="1"/>
        <v>8125</v>
      </c>
      <c r="J5" s="6">
        <f t="shared" ref="J5:J60" si="10">(D5+E5+G5+I5+H5)*0.1</f>
        <v>7425</v>
      </c>
      <c r="K5" s="6">
        <f t="shared" ref="K5:K60" si="11">(G5+H5+I5+J5)*1.18</f>
        <v>37524</v>
      </c>
      <c r="L5" s="6">
        <f t="shared" si="6"/>
        <v>89892.75</v>
      </c>
      <c r="M5" s="8">
        <f t="shared" si="7"/>
        <v>55.318615384615384</v>
      </c>
      <c r="N5" s="6">
        <f t="shared" si="8"/>
        <v>89892.75</v>
      </c>
      <c r="O5" s="9">
        <f t="shared" si="2"/>
        <v>55.318615384615384</v>
      </c>
      <c r="P5" s="10" t="s">
        <v>17</v>
      </c>
      <c r="Q5" s="19"/>
      <c r="R5" s="14">
        <f t="shared" si="9"/>
        <v>1.0575617647058824</v>
      </c>
    </row>
    <row r="6" spans="1:18" x14ac:dyDescent="0.3">
      <c r="A6" s="6">
        <v>6</v>
      </c>
      <c r="B6" s="6">
        <v>325</v>
      </c>
      <c r="C6" s="7">
        <f t="shared" si="3"/>
        <v>1.95</v>
      </c>
      <c r="D6" s="6">
        <f t="shared" si="4"/>
        <v>37050</v>
      </c>
      <c r="E6" s="6">
        <v>19000</v>
      </c>
      <c r="F6" s="6">
        <f t="shared" si="5"/>
        <v>58852.5</v>
      </c>
      <c r="G6" s="6">
        <f t="shared" si="0"/>
        <v>19500</v>
      </c>
      <c r="H6" s="6"/>
      <c r="I6" s="6">
        <f t="shared" si="1"/>
        <v>9750</v>
      </c>
      <c r="J6" s="6">
        <f t="shared" si="10"/>
        <v>8530</v>
      </c>
      <c r="K6" s="6">
        <f t="shared" si="11"/>
        <v>44580.399999999994</v>
      </c>
      <c r="L6" s="6">
        <f t="shared" si="6"/>
        <v>103432.9</v>
      </c>
      <c r="M6" s="8">
        <f t="shared" si="7"/>
        <v>53.042512820512819</v>
      </c>
      <c r="N6" s="6">
        <f t="shared" si="8"/>
        <v>103432.9</v>
      </c>
      <c r="O6" s="9">
        <f t="shared" si="2"/>
        <v>53.042512820512819</v>
      </c>
      <c r="P6" s="10" t="s">
        <v>17</v>
      </c>
      <c r="Q6" s="19"/>
      <c r="R6" s="14">
        <f t="shared" si="9"/>
        <v>1.0140480392156863</v>
      </c>
    </row>
    <row r="7" spans="1:18" x14ac:dyDescent="0.3">
      <c r="A7" s="6">
        <v>7</v>
      </c>
      <c r="B7" s="6">
        <v>325</v>
      </c>
      <c r="C7" s="7">
        <f t="shared" si="3"/>
        <v>2.2749999999999999</v>
      </c>
      <c r="D7" s="6">
        <f t="shared" si="4"/>
        <v>43225</v>
      </c>
      <c r="E7" s="6">
        <v>19000</v>
      </c>
      <c r="F7" s="6">
        <f t="shared" si="5"/>
        <v>65336.25</v>
      </c>
      <c r="G7" s="6">
        <f t="shared" si="0"/>
        <v>22750</v>
      </c>
      <c r="H7" s="6"/>
      <c r="I7" s="6">
        <f t="shared" si="1"/>
        <v>11375</v>
      </c>
      <c r="J7" s="6">
        <f t="shared" si="10"/>
        <v>9635</v>
      </c>
      <c r="K7" s="6">
        <f t="shared" si="11"/>
        <v>51636.799999999996</v>
      </c>
      <c r="L7" s="6">
        <f t="shared" si="6"/>
        <v>116973.04999999999</v>
      </c>
      <c r="M7" s="8">
        <f t="shared" si="7"/>
        <v>51.416725274725273</v>
      </c>
      <c r="N7" s="6">
        <f t="shared" si="8"/>
        <v>116973.04999999999</v>
      </c>
      <c r="O7" s="9">
        <f t="shared" si="2"/>
        <v>51.416725274725273</v>
      </c>
      <c r="P7" s="10" t="s">
        <v>17</v>
      </c>
      <c r="Q7" s="19"/>
      <c r="R7" s="14">
        <f t="shared" si="9"/>
        <v>0.9829668067226891</v>
      </c>
    </row>
    <row r="8" spans="1:18" x14ac:dyDescent="0.3">
      <c r="A8" s="6">
        <v>8</v>
      </c>
      <c r="B8" s="6">
        <v>325</v>
      </c>
      <c r="C8" s="7">
        <f t="shared" si="3"/>
        <v>2.6</v>
      </c>
      <c r="D8" s="6">
        <f t="shared" si="4"/>
        <v>49400</v>
      </c>
      <c r="E8" s="6">
        <v>23500</v>
      </c>
      <c r="F8" s="6">
        <f t="shared" si="5"/>
        <v>76545</v>
      </c>
      <c r="G8" s="6">
        <f t="shared" si="0"/>
        <v>26000</v>
      </c>
      <c r="H8" s="6"/>
      <c r="I8" s="6">
        <f t="shared" si="1"/>
        <v>13000</v>
      </c>
      <c r="J8" s="6">
        <f t="shared" si="10"/>
        <v>11190</v>
      </c>
      <c r="K8" s="6">
        <f t="shared" si="11"/>
        <v>59224.2</v>
      </c>
      <c r="L8" s="6">
        <f t="shared" si="6"/>
        <v>135769.20000000001</v>
      </c>
      <c r="M8" s="8">
        <f t="shared" si="7"/>
        <v>52.218923076923076</v>
      </c>
      <c r="N8" s="6">
        <f t="shared" si="8"/>
        <v>135769.20000000001</v>
      </c>
      <c r="O8" s="9">
        <f t="shared" si="2"/>
        <v>52.218923076923076</v>
      </c>
      <c r="P8" s="10" t="s">
        <v>17</v>
      </c>
      <c r="Q8" s="19"/>
      <c r="R8" s="14">
        <f t="shared" si="9"/>
        <v>0.99830294117647067</v>
      </c>
    </row>
    <row r="9" spans="1:18" x14ac:dyDescent="0.3">
      <c r="A9" s="6">
        <v>9</v>
      </c>
      <c r="B9" s="6">
        <v>325</v>
      </c>
      <c r="C9" s="7">
        <f t="shared" si="3"/>
        <v>2.9249999999999998</v>
      </c>
      <c r="D9" s="6">
        <f t="shared" si="4"/>
        <v>55575</v>
      </c>
      <c r="E9" s="6">
        <v>30000</v>
      </c>
      <c r="F9" s="6">
        <f t="shared" si="5"/>
        <v>89853.75</v>
      </c>
      <c r="G9" s="6">
        <f>C9*9000</f>
        <v>26325</v>
      </c>
      <c r="H9" s="6"/>
      <c r="I9" s="6">
        <f>C9*4500</f>
        <v>13162.5</v>
      </c>
      <c r="J9" s="6">
        <f t="shared" si="10"/>
        <v>12506.25</v>
      </c>
      <c r="K9" s="6">
        <f t="shared" si="11"/>
        <v>61352.625</v>
      </c>
      <c r="L9" s="6">
        <f t="shared" si="6"/>
        <v>151206.375</v>
      </c>
      <c r="M9" s="8">
        <f t="shared" si="7"/>
        <v>51.694487179487183</v>
      </c>
      <c r="N9" s="6">
        <f t="shared" si="8"/>
        <v>151206.375</v>
      </c>
      <c r="O9" s="9">
        <f t="shared" si="2"/>
        <v>51.694487179487183</v>
      </c>
      <c r="P9" s="10" t="s">
        <v>17</v>
      </c>
      <c r="Q9" s="19"/>
      <c r="R9" s="14">
        <f t="shared" si="9"/>
        <v>0.98827696078431393</v>
      </c>
    </row>
    <row r="10" spans="1:18" x14ac:dyDescent="0.3">
      <c r="A10" s="6">
        <v>10</v>
      </c>
      <c r="B10" s="6">
        <v>325</v>
      </c>
      <c r="C10" s="7">
        <f t="shared" si="3"/>
        <v>3.25</v>
      </c>
      <c r="D10" s="6">
        <f t="shared" si="4"/>
        <v>61750</v>
      </c>
      <c r="E10" s="6">
        <v>30000</v>
      </c>
      <c r="F10" s="6">
        <f t="shared" si="5"/>
        <v>96337.5</v>
      </c>
      <c r="G10" s="6">
        <f t="shared" ref="G10:G19" si="12">C10*9000</f>
        <v>29250</v>
      </c>
      <c r="H10" s="6"/>
      <c r="I10" s="6">
        <f>C10*4200</f>
        <v>13650</v>
      </c>
      <c r="J10" s="6">
        <f t="shared" si="10"/>
        <v>13465</v>
      </c>
      <c r="K10" s="6">
        <f t="shared" si="11"/>
        <v>66510.7</v>
      </c>
      <c r="L10" s="6">
        <f t="shared" si="6"/>
        <v>162848.20000000001</v>
      </c>
      <c r="M10" s="8">
        <f t="shared" si="7"/>
        <v>50.107138461538469</v>
      </c>
      <c r="N10" s="6">
        <f t="shared" si="8"/>
        <v>162848.20000000001</v>
      </c>
      <c r="O10" s="9">
        <f t="shared" si="2"/>
        <v>50.107138461538469</v>
      </c>
      <c r="P10" s="10" t="s">
        <v>17</v>
      </c>
      <c r="Q10" s="19"/>
      <c r="R10" s="14">
        <f t="shared" si="9"/>
        <v>0.95793058823529431</v>
      </c>
    </row>
    <row r="11" spans="1:18" x14ac:dyDescent="0.3">
      <c r="A11" s="6">
        <v>11</v>
      </c>
      <c r="B11" s="6">
        <v>325</v>
      </c>
      <c r="C11" s="7">
        <f t="shared" si="3"/>
        <v>3.5750000000000002</v>
      </c>
      <c r="D11" s="6">
        <f t="shared" si="4"/>
        <v>67925</v>
      </c>
      <c r="E11" s="6">
        <v>35000</v>
      </c>
      <c r="F11" s="6">
        <f t="shared" si="5"/>
        <v>108071.25</v>
      </c>
      <c r="G11" s="6">
        <f t="shared" si="12"/>
        <v>32175</v>
      </c>
      <c r="H11" s="6"/>
      <c r="I11" s="6">
        <f t="shared" ref="I11:I19" si="13">C11*4000</f>
        <v>14300</v>
      </c>
      <c r="J11" s="6">
        <f t="shared" si="10"/>
        <v>14940</v>
      </c>
      <c r="K11" s="6">
        <f t="shared" si="11"/>
        <v>72469.7</v>
      </c>
      <c r="L11" s="6">
        <f t="shared" si="6"/>
        <v>180540.95</v>
      </c>
      <c r="M11" s="8">
        <f t="shared" si="7"/>
        <v>50.500965034965034</v>
      </c>
      <c r="N11" s="6">
        <f t="shared" si="8"/>
        <v>180540.95</v>
      </c>
      <c r="O11" s="9">
        <f t="shared" si="2"/>
        <v>50.500965034965034</v>
      </c>
      <c r="P11" s="10" t="s">
        <v>17</v>
      </c>
      <c r="Q11" s="19"/>
      <c r="R11" s="14">
        <f t="shared" si="9"/>
        <v>0.96545962566844923</v>
      </c>
    </row>
    <row r="12" spans="1:18" x14ac:dyDescent="0.3">
      <c r="A12" s="6">
        <v>12</v>
      </c>
      <c r="B12" s="6">
        <v>325</v>
      </c>
      <c r="C12" s="7">
        <f t="shared" si="3"/>
        <v>3.9</v>
      </c>
      <c r="D12" s="6">
        <f t="shared" si="4"/>
        <v>74100</v>
      </c>
      <c r="E12" s="6">
        <v>35000</v>
      </c>
      <c r="F12" s="6">
        <f t="shared" si="5"/>
        <v>114555</v>
      </c>
      <c r="G12" s="6">
        <f t="shared" si="12"/>
        <v>35100</v>
      </c>
      <c r="H12" s="6"/>
      <c r="I12" s="6">
        <f t="shared" si="13"/>
        <v>15600</v>
      </c>
      <c r="J12" s="6">
        <f t="shared" si="10"/>
        <v>15980</v>
      </c>
      <c r="K12" s="6">
        <f t="shared" si="11"/>
        <v>78682.399999999994</v>
      </c>
      <c r="L12" s="6">
        <f t="shared" si="6"/>
        <v>193237.4</v>
      </c>
      <c r="M12" s="8">
        <f t="shared" si="7"/>
        <v>49.548051282051283</v>
      </c>
      <c r="N12" s="6">
        <f t="shared" si="8"/>
        <v>193237.4</v>
      </c>
      <c r="O12" s="9">
        <f t="shared" si="2"/>
        <v>49.548051282051283</v>
      </c>
      <c r="P12" s="10" t="s">
        <v>17</v>
      </c>
      <c r="Q12" s="19"/>
      <c r="R12" s="14">
        <f t="shared" si="9"/>
        <v>0.94724215686274515</v>
      </c>
    </row>
    <row r="13" spans="1:18" x14ac:dyDescent="0.3">
      <c r="A13" s="6">
        <v>13</v>
      </c>
      <c r="B13" s="6">
        <v>325</v>
      </c>
      <c r="C13" s="7">
        <f t="shared" si="3"/>
        <v>4.2249999999999996</v>
      </c>
      <c r="D13" s="6">
        <f t="shared" si="4"/>
        <v>80275</v>
      </c>
      <c r="E13" s="6">
        <v>35000</v>
      </c>
      <c r="F13" s="6">
        <f t="shared" si="5"/>
        <v>121038.75</v>
      </c>
      <c r="G13" s="6">
        <f t="shared" si="12"/>
        <v>38025</v>
      </c>
      <c r="H13" s="6"/>
      <c r="I13" s="6">
        <f t="shared" si="13"/>
        <v>16900</v>
      </c>
      <c r="J13" s="6">
        <f t="shared" si="10"/>
        <v>17020</v>
      </c>
      <c r="K13" s="6">
        <f t="shared" si="11"/>
        <v>84895.099999999991</v>
      </c>
      <c r="L13" s="6">
        <f t="shared" si="6"/>
        <v>205933.84999999998</v>
      </c>
      <c r="M13" s="8">
        <f t="shared" si="7"/>
        <v>48.741739644970409</v>
      </c>
      <c r="N13" s="6">
        <f t="shared" si="8"/>
        <v>205933.84999999998</v>
      </c>
      <c r="O13" s="9">
        <f t="shared" si="2"/>
        <v>48.741739644970409</v>
      </c>
      <c r="P13" s="10" t="s">
        <v>17</v>
      </c>
      <c r="Q13" s="19"/>
      <c r="R13" s="14">
        <f t="shared" si="9"/>
        <v>0.93182737556561079</v>
      </c>
    </row>
    <row r="14" spans="1:18" x14ac:dyDescent="0.3">
      <c r="A14" s="6">
        <v>14</v>
      </c>
      <c r="B14" s="6">
        <v>325</v>
      </c>
      <c r="C14" s="7">
        <f t="shared" si="3"/>
        <v>4.55</v>
      </c>
      <c r="D14" s="6">
        <f t="shared" si="4"/>
        <v>86450</v>
      </c>
      <c r="E14" s="6">
        <v>35000</v>
      </c>
      <c r="F14" s="6">
        <f t="shared" si="5"/>
        <v>127522.5</v>
      </c>
      <c r="G14" s="6">
        <f t="shared" si="12"/>
        <v>40950</v>
      </c>
      <c r="H14" s="6"/>
      <c r="I14" s="6">
        <f t="shared" si="13"/>
        <v>18200</v>
      </c>
      <c r="J14" s="6">
        <f t="shared" si="10"/>
        <v>18060</v>
      </c>
      <c r="K14" s="6">
        <f t="shared" si="11"/>
        <v>91107.799999999988</v>
      </c>
      <c r="L14" s="6">
        <f t="shared" si="6"/>
        <v>218630.3</v>
      </c>
      <c r="M14" s="8">
        <f t="shared" si="7"/>
        <v>48.050615384615384</v>
      </c>
      <c r="N14" s="6">
        <f t="shared" si="8"/>
        <v>218630.3</v>
      </c>
      <c r="O14" s="9">
        <f t="shared" si="2"/>
        <v>48.050615384615384</v>
      </c>
      <c r="P14" s="10" t="s">
        <v>17</v>
      </c>
      <c r="Q14" s="19"/>
      <c r="R14" s="14">
        <f t="shared" si="9"/>
        <v>0.91861470588235294</v>
      </c>
    </row>
    <row r="15" spans="1:18" x14ac:dyDescent="0.3">
      <c r="A15" s="6">
        <v>15</v>
      </c>
      <c r="B15" s="6">
        <v>325</v>
      </c>
      <c r="C15" s="7">
        <f t="shared" si="3"/>
        <v>4.875</v>
      </c>
      <c r="D15" s="6">
        <f t="shared" si="4"/>
        <v>92625</v>
      </c>
      <c r="E15" s="6">
        <v>60000</v>
      </c>
      <c r="F15" s="6">
        <f t="shared" si="5"/>
        <v>160256.25</v>
      </c>
      <c r="G15" s="6">
        <f t="shared" si="12"/>
        <v>43875</v>
      </c>
      <c r="H15" s="6"/>
      <c r="I15" s="6">
        <f t="shared" si="13"/>
        <v>19500</v>
      </c>
      <c r="J15" s="6">
        <f t="shared" si="10"/>
        <v>21600</v>
      </c>
      <c r="K15" s="6">
        <f t="shared" si="11"/>
        <v>100270.5</v>
      </c>
      <c r="L15" s="6">
        <f t="shared" si="6"/>
        <v>260526.75</v>
      </c>
      <c r="M15" s="8">
        <f t="shared" si="7"/>
        <v>53.441384615384614</v>
      </c>
      <c r="N15" s="6">
        <f t="shared" si="8"/>
        <v>260526.75</v>
      </c>
      <c r="O15" s="9">
        <f t="shared" si="2"/>
        <v>53.441384615384614</v>
      </c>
      <c r="P15" s="10" t="s">
        <v>18</v>
      </c>
      <c r="Q15" s="19"/>
      <c r="R15" s="14">
        <f t="shared" si="9"/>
        <v>1.0216735294117647</v>
      </c>
    </row>
    <row r="16" spans="1:18" x14ac:dyDescent="0.3">
      <c r="A16" s="6">
        <v>16</v>
      </c>
      <c r="B16" s="6">
        <v>325</v>
      </c>
      <c r="C16" s="7">
        <f t="shared" si="3"/>
        <v>5.2</v>
      </c>
      <c r="D16" s="6">
        <f t="shared" si="4"/>
        <v>98800</v>
      </c>
      <c r="E16" s="6">
        <v>60000</v>
      </c>
      <c r="F16" s="6">
        <f t="shared" si="5"/>
        <v>166740</v>
      </c>
      <c r="G16" s="6">
        <f t="shared" si="12"/>
        <v>46800</v>
      </c>
      <c r="H16" s="6"/>
      <c r="I16" s="6">
        <f t="shared" si="13"/>
        <v>20800</v>
      </c>
      <c r="J16" s="6">
        <f t="shared" si="10"/>
        <v>22640</v>
      </c>
      <c r="K16" s="6">
        <f t="shared" si="11"/>
        <v>106483.2</v>
      </c>
      <c r="L16" s="6">
        <f t="shared" si="6"/>
        <v>273223.2</v>
      </c>
      <c r="M16" s="8">
        <f t="shared" si="7"/>
        <v>52.542923076923081</v>
      </c>
      <c r="N16" s="6">
        <f t="shared" si="8"/>
        <v>273223.2</v>
      </c>
      <c r="O16" s="9">
        <f t="shared" si="2"/>
        <v>52.542923076923081</v>
      </c>
      <c r="P16" s="10" t="s">
        <v>18</v>
      </c>
      <c r="Q16" s="19"/>
      <c r="R16" s="14">
        <f t="shared" si="9"/>
        <v>1.0044970588235296</v>
      </c>
    </row>
    <row r="17" spans="1:18" x14ac:dyDescent="0.3">
      <c r="A17" s="6">
        <v>17</v>
      </c>
      <c r="B17" s="6">
        <v>325</v>
      </c>
      <c r="C17" s="7">
        <f t="shared" si="3"/>
        <v>5.5250000000000004</v>
      </c>
      <c r="D17" s="6">
        <f t="shared" si="4"/>
        <v>104975</v>
      </c>
      <c r="E17" s="6">
        <v>60000</v>
      </c>
      <c r="F17" s="6">
        <f t="shared" si="5"/>
        <v>173223.75</v>
      </c>
      <c r="G17" s="6">
        <f t="shared" si="12"/>
        <v>49725</v>
      </c>
      <c r="H17" s="6"/>
      <c r="I17" s="6">
        <f t="shared" si="13"/>
        <v>22100</v>
      </c>
      <c r="J17" s="6">
        <f t="shared" si="10"/>
        <v>23680</v>
      </c>
      <c r="K17" s="6">
        <f t="shared" si="11"/>
        <v>112695.9</v>
      </c>
      <c r="L17" s="6">
        <f t="shared" si="6"/>
        <v>285919.65000000002</v>
      </c>
      <c r="M17" s="8">
        <f t="shared" si="7"/>
        <v>51.750162895927609</v>
      </c>
      <c r="N17" s="6">
        <f t="shared" si="8"/>
        <v>285919.65000000002</v>
      </c>
      <c r="O17" s="9">
        <f t="shared" si="2"/>
        <v>51.750162895927609</v>
      </c>
      <c r="P17" s="10" t="s">
        <v>18</v>
      </c>
      <c r="Q17" s="19"/>
      <c r="R17" s="14">
        <f t="shared" si="9"/>
        <v>0.98934134948096908</v>
      </c>
    </row>
    <row r="18" spans="1:18" x14ac:dyDescent="0.3">
      <c r="A18" s="6">
        <v>18</v>
      </c>
      <c r="B18" s="6">
        <v>325</v>
      </c>
      <c r="C18" s="7">
        <f t="shared" si="3"/>
        <v>5.85</v>
      </c>
      <c r="D18" s="6">
        <f t="shared" si="4"/>
        <v>111150</v>
      </c>
      <c r="E18" s="6">
        <v>60000</v>
      </c>
      <c r="F18" s="6">
        <f t="shared" si="5"/>
        <v>179707.5</v>
      </c>
      <c r="G18" s="6">
        <f t="shared" si="12"/>
        <v>52650</v>
      </c>
      <c r="H18" s="6"/>
      <c r="I18" s="6">
        <f t="shared" si="13"/>
        <v>23400</v>
      </c>
      <c r="J18" s="6">
        <f t="shared" si="10"/>
        <v>24720</v>
      </c>
      <c r="K18" s="6">
        <f t="shared" si="11"/>
        <v>118908.59999999999</v>
      </c>
      <c r="L18" s="6">
        <f t="shared" si="6"/>
        <v>298616.09999999998</v>
      </c>
      <c r="M18" s="8">
        <f t="shared" si="7"/>
        <v>51.045487179487182</v>
      </c>
      <c r="N18" s="6">
        <f t="shared" si="8"/>
        <v>298616.09999999998</v>
      </c>
      <c r="O18" s="9">
        <f t="shared" si="2"/>
        <v>51.045487179487182</v>
      </c>
      <c r="P18" s="10" t="s">
        <v>18</v>
      </c>
      <c r="Q18" s="19"/>
      <c r="R18" s="14">
        <f t="shared" si="9"/>
        <v>0.97586960784313725</v>
      </c>
    </row>
    <row r="19" spans="1:18" x14ac:dyDescent="0.3">
      <c r="A19" s="6">
        <v>19</v>
      </c>
      <c r="B19" s="6">
        <v>325</v>
      </c>
      <c r="C19" s="7">
        <f t="shared" si="3"/>
        <v>6.1749999999999998</v>
      </c>
      <c r="D19" s="6">
        <f t="shared" si="4"/>
        <v>117325</v>
      </c>
      <c r="E19" s="6">
        <v>65000</v>
      </c>
      <c r="F19" s="6">
        <f t="shared" si="5"/>
        <v>191441.25</v>
      </c>
      <c r="G19" s="6">
        <f t="shared" si="12"/>
        <v>55575</v>
      </c>
      <c r="H19" s="6"/>
      <c r="I19" s="6">
        <f t="shared" si="13"/>
        <v>24700</v>
      </c>
      <c r="J19" s="6">
        <f t="shared" si="10"/>
        <v>26260</v>
      </c>
      <c r="K19" s="6">
        <f t="shared" si="11"/>
        <v>125711.29999999999</v>
      </c>
      <c r="L19" s="6">
        <f t="shared" si="6"/>
        <v>317152.55</v>
      </c>
      <c r="M19" s="8">
        <f t="shared" si="7"/>
        <v>51.360736842105261</v>
      </c>
      <c r="N19" s="6">
        <f t="shared" si="8"/>
        <v>317152.55</v>
      </c>
      <c r="O19" s="9">
        <f t="shared" si="2"/>
        <v>51.360736842105261</v>
      </c>
      <c r="P19" s="10" t="s">
        <v>18</v>
      </c>
      <c r="Q19" s="19"/>
      <c r="R19" s="14">
        <f t="shared" si="9"/>
        <v>0.98189643962848294</v>
      </c>
    </row>
    <row r="20" spans="1:18" x14ac:dyDescent="0.3">
      <c r="A20" s="6">
        <f>A15*2</f>
        <v>30</v>
      </c>
      <c r="B20" s="6">
        <v>325</v>
      </c>
      <c r="C20" s="7">
        <f t="shared" si="3"/>
        <v>9.75</v>
      </c>
      <c r="D20" s="6">
        <f t="shared" si="4"/>
        <v>185250</v>
      </c>
      <c r="E20" s="6">
        <v>74000</v>
      </c>
      <c r="F20" s="6">
        <f t="shared" si="5"/>
        <v>272212.5</v>
      </c>
      <c r="G20" s="6">
        <f>C20*8000</f>
        <v>78000</v>
      </c>
      <c r="H20" s="6">
        <v>60000</v>
      </c>
      <c r="I20" s="6">
        <f>C20*4000</f>
        <v>39000</v>
      </c>
      <c r="J20" s="6">
        <f t="shared" si="10"/>
        <v>43625</v>
      </c>
      <c r="K20" s="6">
        <f t="shared" si="11"/>
        <v>260337.5</v>
      </c>
      <c r="L20" s="6">
        <f t="shared" si="6"/>
        <v>532550</v>
      </c>
      <c r="M20" s="8">
        <f t="shared" si="7"/>
        <v>54.620512820512822</v>
      </c>
      <c r="N20" s="6">
        <f t="shared" si="8"/>
        <v>532550</v>
      </c>
      <c r="O20" s="9">
        <f t="shared" si="2"/>
        <v>54.620512820512822</v>
      </c>
      <c r="P20" s="10" t="s">
        <v>18</v>
      </c>
      <c r="Q20" s="19"/>
      <c r="R20" s="14">
        <f t="shared" si="9"/>
        <v>1.04421568627451</v>
      </c>
    </row>
    <row r="21" spans="1:18" x14ac:dyDescent="0.3">
      <c r="A21" s="6">
        <f>A16*2</f>
        <v>32</v>
      </c>
      <c r="B21" s="6">
        <v>325</v>
      </c>
      <c r="C21" s="7">
        <f t="shared" si="3"/>
        <v>10.4</v>
      </c>
      <c r="D21" s="6">
        <f t="shared" si="4"/>
        <v>197600</v>
      </c>
      <c r="E21" s="6">
        <v>76000</v>
      </c>
      <c r="F21" s="6">
        <f t="shared" si="5"/>
        <v>287280</v>
      </c>
      <c r="G21" s="6">
        <f>C21*8000</f>
        <v>83200</v>
      </c>
      <c r="H21" s="6">
        <v>60000</v>
      </c>
      <c r="I21" s="6">
        <f>C21*4000</f>
        <v>41600</v>
      </c>
      <c r="J21" s="6">
        <f t="shared" si="10"/>
        <v>45840</v>
      </c>
      <c r="K21" s="6">
        <f t="shared" si="11"/>
        <v>272155.2</v>
      </c>
      <c r="L21" s="6">
        <f t="shared" si="6"/>
        <v>559435.19999999995</v>
      </c>
      <c r="M21" s="8">
        <f t="shared" si="7"/>
        <v>53.791846153846151</v>
      </c>
      <c r="N21" s="6">
        <f t="shared" si="8"/>
        <v>559435.19999999995</v>
      </c>
      <c r="O21" s="9">
        <f t="shared" si="2"/>
        <v>53.791846153846151</v>
      </c>
      <c r="P21" s="10" t="s">
        <v>18</v>
      </c>
      <c r="Q21" s="19">
        <v>55</v>
      </c>
      <c r="R21" s="14">
        <f t="shared" si="9"/>
        <v>1.0283735294117646</v>
      </c>
    </row>
    <row r="22" spans="1:18" x14ac:dyDescent="0.3">
      <c r="A22" s="6">
        <f>A17*2</f>
        <v>34</v>
      </c>
      <c r="B22" s="6">
        <v>325</v>
      </c>
      <c r="C22" s="7">
        <f t="shared" si="3"/>
        <v>11.05</v>
      </c>
      <c r="D22" s="6">
        <f t="shared" si="4"/>
        <v>209950</v>
      </c>
      <c r="E22" s="6">
        <v>76000</v>
      </c>
      <c r="F22" s="6">
        <f t="shared" si="5"/>
        <v>300247.5</v>
      </c>
      <c r="G22" s="6">
        <f>C22*8000</f>
        <v>88400</v>
      </c>
      <c r="H22" s="6">
        <v>60000</v>
      </c>
      <c r="I22" s="6">
        <f>C22*4000</f>
        <v>44200</v>
      </c>
      <c r="J22" s="6">
        <f t="shared" si="10"/>
        <v>47855</v>
      </c>
      <c r="K22" s="6">
        <f t="shared" si="11"/>
        <v>283736.89999999997</v>
      </c>
      <c r="L22" s="6">
        <f t="shared" si="6"/>
        <v>583984.39999999991</v>
      </c>
      <c r="M22" s="8">
        <f t="shared" si="7"/>
        <v>52.849266968325779</v>
      </c>
      <c r="N22" s="6">
        <f t="shared" si="8"/>
        <v>583984.39999999991</v>
      </c>
      <c r="O22" s="9">
        <f t="shared" si="2"/>
        <v>52.849266968325779</v>
      </c>
      <c r="P22" s="10" t="s">
        <v>18</v>
      </c>
      <c r="Q22" s="19"/>
      <c r="R22" s="14">
        <f t="shared" si="9"/>
        <v>1.010353633217993</v>
      </c>
    </row>
    <row r="23" spans="1:18" x14ac:dyDescent="0.3">
      <c r="A23" s="6">
        <f>A18*2</f>
        <v>36</v>
      </c>
      <c r="B23" s="6">
        <v>325</v>
      </c>
      <c r="C23" s="7">
        <f t="shared" si="3"/>
        <v>11.7</v>
      </c>
      <c r="D23" s="6">
        <f t="shared" si="4"/>
        <v>222300</v>
      </c>
      <c r="E23" s="6">
        <v>76000</v>
      </c>
      <c r="F23" s="6">
        <f t="shared" si="5"/>
        <v>313215</v>
      </c>
      <c r="G23" s="6">
        <f>C23*8000</f>
        <v>93600</v>
      </c>
      <c r="H23" s="6">
        <v>60000</v>
      </c>
      <c r="I23" s="6">
        <f>C23*4000</f>
        <v>46800</v>
      </c>
      <c r="J23" s="6">
        <f t="shared" si="10"/>
        <v>49870</v>
      </c>
      <c r="K23" s="6">
        <f t="shared" si="11"/>
        <v>295318.59999999998</v>
      </c>
      <c r="L23" s="6">
        <f t="shared" si="6"/>
        <v>608533.6</v>
      </c>
      <c r="M23" s="8">
        <f t="shared" si="7"/>
        <v>52.011418803418806</v>
      </c>
      <c r="N23" s="6">
        <f t="shared" si="8"/>
        <v>608533.6</v>
      </c>
      <c r="O23" s="9">
        <f t="shared" si="2"/>
        <v>52.011418803418806</v>
      </c>
      <c r="P23" s="10" t="s">
        <v>18</v>
      </c>
      <c r="Q23" s="19"/>
      <c r="R23" s="14">
        <f t="shared" si="9"/>
        <v>0.99433594771241829</v>
      </c>
    </row>
    <row r="24" spans="1:18" x14ac:dyDescent="0.3">
      <c r="A24" s="6">
        <f>A19*2</f>
        <v>38</v>
      </c>
      <c r="B24" s="6">
        <v>325</v>
      </c>
      <c r="C24" s="7">
        <f t="shared" si="3"/>
        <v>12.35</v>
      </c>
      <c r="D24" s="6">
        <f t="shared" si="4"/>
        <v>234650</v>
      </c>
      <c r="E24" s="6">
        <v>76000</v>
      </c>
      <c r="F24" s="6">
        <f t="shared" si="5"/>
        <v>326182.5</v>
      </c>
      <c r="G24" s="6">
        <f>C24*8000</f>
        <v>98800</v>
      </c>
      <c r="H24" s="6">
        <v>60000</v>
      </c>
      <c r="I24" s="6">
        <f>C24*4000</f>
        <v>49400</v>
      </c>
      <c r="J24" s="6">
        <f t="shared" si="10"/>
        <v>51885</v>
      </c>
      <c r="K24" s="6">
        <f t="shared" si="11"/>
        <v>306900.3</v>
      </c>
      <c r="L24" s="6">
        <f t="shared" si="6"/>
        <v>633082.80000000005</v>
      </c>
      <c r="M24" s="8">
        <f t="shared" si="7"/>
        <v>51.261765182186238</v>
      </c>
      <c r="N24" s="6">
        <f t="shared" si="8"/>
        <v>633082.80000000005</v>
      </c>
      <c r="O24" s="9">
        <f t="shared" si="2"/>
        <v>51.261765182186238</v>
      </c>
      <c r="P24" s="10" t="s">
        <v>18</v>
      </c>
      <c r="Q24" s="19"/>
      <c r="R24" s="14">
        <f t="shared" si="9"/>
        <v>0.98000433436532508</v>
      </c>
    </row>
    <row r="25" spans="1:18" x14ac:dyDescent="0.3">
      <c r="A25" s="11">
        <f>A15*3</f>
        <v>45</v>
      </c>
      <c r="B25" s="6">
        <v>325</v>
      </c>
      <c r="C25" s="7">
        <f t="shared" si="3"/>
        <v>14.625</v>
      </c>
      <c r="D25" s="6">
        <f t="shared" si="4"/>
        <v>277875</v>
      </c>
      <c r="E25" s="6">
        <v>104999</v>
      </c>
      <c r="F25" s="6">
        <f>(D25+E25)*1.05</f>
        <v>402017.7</v>
      </c>
      <c r="G25" s="6">
        <f>C25*7500</f>
        <v>109687.5</v>
      </c>
      <c r="H25" s="6">
        <v>60000</v>
      </c>
      <c r="I25" s="6">
        <f>C25*3500</f>
        <v>51187.5</v>
      </c>
      <c r="J25" s="6">
        <f t="shared" si="10"/>
        <v>60374.9</v>
      </c>
      <c r="K25" s="6">
        <f t="shared" si="11"/>
        <v>331874.88199999998</v>
      </c>
      <c r="L25" s="6">
        <f t="shared" si="6"/>
        <v>733892.58199999994</v>
      </c>
      <c r="M25" s="8">
        <f>L25/C25/1000</f>
        <v>50.180689367521367</v>
      </c>
      <c r="N25" s="6">
        <f>F25+K25</f>
        <v>733892.58199999994</v>
      </c>
      <c r="O25" s="9">
        <f>N25/C25/1000</f>
        <v>50.180689367521367</v>
      </c>
      <c r="P25" s="10" t="s">
        <v>18</v>
      </c>
      <c r="Q25" s="19"/>
      <c r="R25" s="14">
        <f t="shared" si="9"/>
        <v>0.95933670849673214</v>
      </c>
    </row>
    <row r="26" spans="1:18" x14ac:dyDescent="0.3">
      <c r="A26" s="11">
        <f>A16*3</f>
        <v>48</v>
      </c>
      <c r="B26" s="6">
        <v>325</v>
      </c>
      <c r="C26" s="7">
        <f t="shared" si="3"/>
        <v>15.6</v>
      </c>
      <c r="D26" s="6">
        <f t="shared" si="4"/>
        <v>296400</v>
      </c>
      <c r="E26" s="6">
        <f t="shared" ref="E26:E34" si="14">C26*9000</f>
        <v>140400</v>
      </c>
      <c r="F26" s="6">
        <f>(D26+E26)*1.05</f>
        <v>458640</v>
      </c>
      <c r="G26" s="6">
        <f>C26*7500</f>
        <v>117000</v>
      </c>
      <c r="H26" s="6">
        <v>60000</v>
      </c>
      <c r="I26" s="6">
        <f>C26*3500</f>
        <v>54600</v>
      </c>
      <c r="J26" s="6">
        <f t="shared" si="10"/>
        <v>66840</v>
      </c>
      <c r="K26" s="6">
        <f t="shared" si="11"/>
        <v>352159.19999999995</v>
      </c>
      <c r="L26" s="6">
        <f t="shared" si="6"/>
        <v>810799.2</v>
      </c>
      <c r="M26" s="8">
        <f>L26/C26/1000</f>
        <v>51.97430769230769</v>
      </c>
      <c r="N26" s="6">
        <f>F26+K26</f>
        <v>810799.2</v>
      </c>
      <c r="O26" s="9">
        <f>N26/C26/1000</f>
        <v>51.97430769230769</v>
      </c>
      <c r="P26" s="10" t="s">
        <v>18</v>
      </c>
      <c r="Q26" s="19"/>
      <c r="R26" s="14">
        <f t="shared" si="9"/>
        <v>0.99362647058823517</v>
      </c>
    </row>
    <row r="27" spans="1:18" x14ac:dyDescent="0.3">
      <c r="A27" s="11">
        <f>A17*3</f>
        <v>51</v>
      </c>
      <c r="B27" s="6">
        <v>325</v>
      </c>
      <c r="C27" s="7">
        <f t="shared" si="3"/>
        <v>16.574999999999999</v>
      </c>
      <c r="D27" s="6">
        <f t="shared" si="4"/>
        <v>314925</v>
      </c>
      <c r="E27" s="6">
        <f t="shared" si="14"/>
        <v>149175</v>
      </c>
      <c r="F27" s="6">
        <f>(D27+E27)*1.05</f>
        <v>487305</v>
      </c>
      <c r="G27" s="6">
        <f>C27*7500</f>
        <v>124312.5</v>
      </c>
      <c r="H27" s="6">
        <v>60000</v>
      </c>
      <c r="I27" s="6">
        <f>C27*3500</f>
        <v>58012.5</v>
      </c>
      <c r="J27" s="6">
        <f t="shared" si="10"/>
        <v>70642.5</v>
      </c>
      <c r="K27" s="6">
        <f t="shared" si="11"/>
        <v>369301.64999999997</v>
      </c>
      <c r="L27" s="6">
        <f t="shared" si="6"/>
        <v>856606.64999999991</v>
      </c>
      <c r="M27" s="8">
        <f>L27/C27/1000</f>
        <v>51.680642533936648</v>
      </c>
      <c r="N27" s="6">
        <f>F27+K27</f>
        <v>856606.64999999991</v>
      </c>
      <c r="O27" s="9">
        <f>N27/C27/1000</f>
        <v>51.680642533936648</v>
      </c>
      <c r="P27" s="10" t="s">
        <v>18</v>
      </c>
      <c r="Q27" s="19"/>
      <c r="R27" s="14">
        <f t="shared" si="9"/>
        <v>0.98801228373702421</v>
      </c>
    </row>
    <row r="28" spans="1:18" x14ac:dyDescent="0.3">
      <c r="A28" s="11">
        <f>A18*3</f>
        <v>54</v>
      </c>
      <c r="B28" s="6">
        <v>325</v>
      </c>
      <c r="C28" s="7">
        <f t="shared" si="3"/>
        <v>17.55</v>
      </c>
      <c r="D28" s="6">
        <f t="shared" si="4"/>
        <v>333450</v>
      </c>
      <c r="E28" s="6">
        <f t="shared" si="14"/>
        <v>157950</v>
      </c>
      <c r="F28" s="6">
        <f>(D28+E28)*1.05</f>
        <v>515970</v>
      </c>
      <c r="G28" s="6">
        <f>C28*7500</f>
        <v>131625</v>
      </c>
      <c r="H28" s="6">
        <v>60000</v>
      </c>
      <c r="I28" s="6">
        <f>C28*3500</f>
        <v>61425</v>
      </c>
      <c r="J28" s="6">
        <f t="shared" si="10"/>
        <v>74445</v>
      </c>
      <c r="K28" s="6">
        <f t="shared" si="11"/>
        <v>386444.1</v>
      </c>
      <c r="L28" s="6">
        <f t="shared" si="6"/>
        <v>902414.1</v>
      </c>
      <c r="M28" s="8">
        <f>L28/C28/1000</f>
        <v>51.419606837606835</v>
      </c>
      <c r="N28" s="6">
        <f>F28+K28</f>
        <v>902414.1</v>
      </c>
      <c r="O28" s="9">
        <f>N28/C28/1000</f>
        <v>51.419606837606835</v>
      </c>
      <c r="P28" s="10" t="s">
        <v>18</v>
      </c>
      <c r="Q28" s="19"/>
      <c r="R28" s="14">
        <f t="shared" si="9"/>
        <v>0.98302189542483664</v>
      </c>
    </row>
    <row r="29" spans="1:18" x14ac:dyDescent="0.3">
      <c r="A29" s="11">
        <f>A19*3</f>
        <v>57</v>
      </c>
      <c r="B29" s="6">
        <v>325</v>
      </c>
      <c r="C29" s="7">
        <f t="shared" si="3"/>
        <v>18.524999999999999</v>
      </c>
      <c r="D29" s="6">
        <f t="shared" si="4"/>
        <v>351975</v>
      </c>
      <c r="E29" s="6">
        <f t="shared" si="14"/>
        <v>166725</v>
      </c>
      <c r="F29" s="6">
        <f>(D29+E29)*1.05</f>
        <v>544635</v>
      </c>
      <c r="G29" s="6">
        <f>C29*7500</f>
        <v>138937.5</v>
      </c>
      <c r="H29" s="6">
        <v>60000</v>
      </c>
      <c r="I29" s="6">
        <f>C29*3500</f>
        <v>64837.499999999993</v>
      </c>
      <c r="J29" s="6">
        <f t="shared" si="10"/>
        <v>78247.5</v>
      </c>
      <c r="K29" s="6">
        <f t="shared" si="11"/>
        <v>403586.55</v>
      </c>
      <c r="L29" s="6">
        <f t="shared" si="6"/>
        <v>948221.55</v>
      </c>
      <c r="M29" s="8">
        <f>L29/C29/1000</f>
        <v>51.186048582995959</v>
      </c>
      <c r="N29" s="6">
        <f>F29+K29</f>
        <v>948221.55</v>
      </c>
      <c r="O29" s="9">
        <f>N29/C29/1000</f>
        <v>51.186048582995959</v>
      </c>
      <c r="P29" s="10" t="s">
        <v>18</v>
      </c>
      <c r="Q29" s="19"/>
      <c r="R29" s="14">
        <f t="shared" si="9"/>
        <v>0.97855681114551107</v>
      </c>
    </row>
    <row r="30" spans="1:18" x14ac:dyDescent="0.3">
      <c r="A30" s="11">
        <f>A25*2</f>
        <v>90</v>
      </c>
      <c r="B30" s="6">
        <v>325</v>
      </c>
      <c r="C30" s="7">
        <f t="shared" si="3"/>
        <v>29.25</v>
      </c>
      <c r="D30" s="6">
        <f t="shared" si="4"/>
        <v>555750</v>
      </c>
      <c r="E30" s="6">
        <v>144999</v>
      </c>
      <c r="F30" s="6">
        <f t="shared" ref="F30:F60" si="15">(D30+E30)*1.05</f>
        <v>735786.45000000007</v>
      </c>
      <c r="G30" s="6">
        <f t="shared" ref="G30:G39" si="16">C30*7500</f>
        <v>219375</v>
      </c>
      <c r="H30" s="6">
        <v>60000</v>
      </c>
      <c r="I30" s="6">
        <f t="shared" ref="I30:I50" si="17">C30*3500</f>
        <v>102375</v>
      </c>
      <c r="J30" s="6">
        <f t="shared" si="10"/>
        <v>108249.90000000001</v>
      </c>
      <c r="K30" s="6">
        <f t="shared" si="11"/>
        <v>578199.88199999998</v>
      </c>
      <c r="L30" s="6">
        <f t="shared" si="6"/>
        <v>1313986.3319999999</v>
      </c>
      <c r="M30" s="8">
        <f t="shared" ref="M30:M60" si="18">L30/C30/1000</f>
        <v>44.922609641025637</v>
      </c>
      <c r="N30" s="6">
        <f t="shared" ref="N30:N60" si="19">F30+K30</f>
        <v>1313986.3319999999</v>
      </c>
      <c r="O30" s="9">
        <f t="shared" ref="O30:O60" si="20">N30/C30/1000</f>
        <v>44.922609641025637</v>
      </c>
      <c r="P30" s="10" t="s">
        <v>18</v>
      </c>
      <c r="Q30" s="19"/>
      <c r="R30" s="14">
        <f t="shared" si="9"/>
        <v>0.85881459607843136</v>
      </c>
    </row>
    <row r="31" spans="1:18" x14ac:dyDescent="0.3">
      <c r="A31" s="11">
        <f t="shared" ref="A31:A52" si="21">A26*2</f>
        <v>96</v>
      </c>
      <c r="B31" s="6">
        <v>325</v>
      </c>
      <c r="C31" s="7">
        <f t="shared" si="3"/>
        <v>31.2</v>
      </c>
      <c r="D31" s="6">
        <f t="shared" si="4"/>
        <v>592800</v>
      </c>
      <c r="E31" s="6">
        <f t="shared" si="14"/>
        <v>280800</v>
      </c>
      <c r="F31" s="6">
        <f t="shared" si="15"/>
        <v>917280</v>
      </c>
      <c r="G31" s="6">
        <f t="shared" si="16"/>
        <v>234000</v>
      </c>
      <c r="H31" s="6">
        <v>60000</v>
      </c>
      <c r="I31" s="6">
        <f t="shared" si="17"/>
        <v>109200</v>
      </c>
      <c r="J31" s="6">
        <f t="shared" si="10"/>
        <v>127680</v>
      </c>
      <c r="K31" s="6">
        <f t="shared" si="11"/>
        <v>626438.40000000002</v>
      </c>
      <c r="L31" s="6">
        <f t="shared" si="6"/>
        <v>1543718.4</v>
      </c>
      <c r="M31" s="8">
        <f t="shared" si="18"/>
        <v>49.478153846153845</v>
      </c>
      <c r="N31" s="6">
        <f t="shared" si="19"/>
        <v>1543718.4</v>
      </c>
      <c r="O31" s="9">
        <f t="shared" si="20"/>
        <v>49.478153846153845</v>
      </c>
      <c r="P31" s="10" t="s">
        <v>18</v>
      </c>
      <c r="Q31" s="19"/>
      <c r="R31" s="14">
        <f t="shared" si="9"/>
        <v>0.94590588235294126</v>
      </c>
    </row>
    <row r="32" spans="1:18" x14ac:dyDescent="0.3">
      <c r="A32" s="11">
        <f t="shared" si="21"/>
        <v>102</v>
      </c>
      <c r="B32" s="6">
        <v>325</v>
      </c>
      <c r="C32" s="7">
        <f t="shared" si="3"/>
        <v>33.15</v>
      </c>
      <c r="D32" s="6">
        <f t="shared" si="4"/>
        <v>629850</v>
      </c>
      <c r="E32" s="6">
        <f t="shared" si="14"/>
        <v>298350</v>
      </c>
      <c r="F32" s="6">
        <f t="shared" si="15"/>
        <v>974610</v>
      </c>
      <c r="G32" s="6">
        <f t="shared" si="16"/>
        <v>248625</v>
      </c>
      <c r="H32" s="6">
        <v>60000</v>
      </c>
      <c r="I32" s="6">
        <f t="shared" si="17"/>
        <v>116025</v>
      </c>
      <c r="J32" s="6">
        <f t="shared" si="10"/>
        <v>135285</v>
      </c>
      <c r="K32" s="6">
        <f t="shared" si="11"/>
        <v>660723.29999999993</v>
      </c>
      <c r="L32" s="6">
        <f t="shared" si="6"/>
        <v>1635333.2999999998</v>
      </c>
      <c r="M32" s="8">
        <f t="shared" si="18"/>
        <v>49.331321266968317</v>
      </c>
      <c r="N32" s="6">
        <f t="shared" si="19"/>
        <v>1635333.2999999998</v>
      </c>
      <c r="O32" s="9">
        <f t="shared" si="20"/>
        <v>49.331321266968317</v>
      </c>
      <c r="P32" s="10" t="s">
        <v>18</v>
      </c>
      <c r="Q32" s="19"/>
      <c r="R32" s="14">
        <f t="shared" si="9"/>
        <v>0.94309878892733556</v>
      </c>
    </row>
    <row r="33" spans="1:18" x14ac:dyDescent="0.3">
      <c r="A33" s="11">
        <f t="shared" si="21"/>
        <v>108</v>
      </c>
      <c r="B33" s="6">
        <v>325</v>
      </c>
      <c r="C33" s="7">
        <f t="shared" si="3"/>
        <v>35.1</v>
      </c>
      <c r="D33" s="6">
        <f t="shared" si="4"/>
        <v>666900</v>
      </c>
      <c r="E33" s="6">
        <f t="shared" si="14"/>
        <v>315900</v>
      </c>
      <c r="F33" s="6">
        <f t="shared" si="15"/>
        <v>1031940</v>
      </c>
      <c r="G33" s="6">
        <f t="shared" si="16"/>
        <v>263250</v>
      </c>
      <c r="H33" s="6">
        <v>60000</v>
      </c>
      <c r="I33" s="6">
        <f t="shared" si="17"/>
        <v>122850</v>
      </c>
      <c r="J33" s="6">
        <f t="shared" si="10"/>
        <v>142890</v>
      </c>
      <c r="K33" s="6">
        <f t="shared" si="11"/>
        <v>695008.2</v>
      </c>
      <c r="L33" s="6">
        <f t="shared" si="6"/>
        <v>1726948.2</v>
      </c>
      <c r="M33" s="8">
        <f t="shared" si="18"/>
        <v>49.200803418803417</v>
      </c>
      <c r="N33" s="6">
        <f t="shared" si="19"/>
        <v>1726948.2</v>
      </c>
      <c r="O33" s="9">
        <f t="shared" si="20"/>
        <v>49.200803418803417</v>
      </c>
      <c r="P33" s="10" t="s">
        <v>18</v>
      </c>
      <c r="Q33" s="19"/>
      <c r="R33" s="14">
        <f t="shared" si="9"/>
        <v>0.94060359477124189</v>
      </c>
    </row>
    <row r="34" spans="1:18" x14ac:dyDescent="0.3">
      <c r="A34" s="11">
        <f t="shared" si="21"/>
        <v>114</v>
      </c>
      <c r="B34" s="6">
        <v>325</v>
      </c>
      <c r="C34" s="7">
        <f t="shared" si="3"/>
        <v>37.049999999999997</v>
      </c>
      <c r="D34" s="6">
        <f t="shared" si="4"/>
        <v>703950</v>
      </c>
      <c r="E34" s="6">
        <f t="shared" si="14"/>
        <v>333450</v>
      </c>
      <c r="F34" s="6">
        <f t="shared" si="15"/>
        <v>1089270</v>
      </c>
      <c r="G34" s="6">
        <f t="shared" si="16"/>
        <v>277875</v>
      </c>
      <c r="H34" s="6">
        <v>60000</v>
      </c>
      <c r="I34" s="6">
        <f t="shared" si="17"/>
        <v>129674.99999999999</v>
      </c>
      <c r="J34" s="6">
        <f t="shared" si="10"/>
        <v>150495</v>
      </c>
      <c r="K34" s="6">
        <f t="shared" si="11"/>
        <v>729293.1</v>
      </c>
      <c r="L34" s="6">
        <f t="shared" si="6"/>
        <v>1818563.1</v>
      </c>
      <c r="M34" s="8">
        <f t="shared" si="18"/>
        <v>49.084024291497983</v>
      </c>
      <c r="N34" s="6">
        <f t="shared" si="19"/>
        <v>1818563.1</v>
      </c>
      <c r="O34" s="9">
        <f t="shared" si="20"/>
        <v>49.084024291497983</v>
      </c>
      <c r="P34" s="10" t="s">
        <v>18</v>
      </c>
      <c r="Q34" s="19"/>
      <c r="R34" s="14">
        <f t="shared" si="9"/>
        <v>0.93837105263157916</v>
      </c>
    </row>
    <row r="35" spans="1:18" x14ac:dyDescent="0.3">
      <c r="A35" s="11">
        <f t="shared" si="21"/>
        <v>180</v>
      </c>
      <c r="B35" s="6">
        <v>325</v>
      </c>
      <c r="C35" s="7">
        <f t="shared" si="3"/>
        <v>58.5</v>
      </c>
      <c r="D35" s="6">
        <f t="shared" si="4"/>
        <v>1111500</v>
      </c>
      <c r="E35" s="6">
        <v>185000</v>
      </c>
      <c r="F35" s="6">
        <f t="shared" si="15"/>
        <v>1361325</v>
      </c>
      <c r="G35" s="6">
        <f t="shared" si="16"/>
        <v>438750</v>
      </c>
      <c r="H35" s="6">
        <v>60000</v>
      </c>
      <c r="I35" s="6">
        <f t="shared" si="17"/>
        <v>204750</v>
      </c>
      <c r="J35" s="6">
        <f t="shared" si="10"/>
        <v>200000</v>
      </c>
      <c r="K35" s="6">
        <f t="shared" si="11"/>
        <v>1066130</v>
      </c>
      <c r="L35" s="6">
        <f t="shared" si="6"/>
        <v>2427455</v>
      </c>
      <c r="M35" s="8">
        <f t="shared" si="18"/>
        <v>41.494957264957264</v>
      </c>
      <c r="N35" s="6">
        <f t="shared" si="19"/>
        <v>2427455</v>
      </c>
      <c r="O35" s="9">
        <f t="shared" si="20"/>
        <v>41.494957264957264</v>
      </c>
      <c r="P35" s="10" t="s">
        <v>18</v>
      </c>
      <c r="Q35" s="19"/>
      <c r="R35" s="14">
        <f t="shared" si="9"/>
        <v>0.79328594771241834</v>
      </c>
    </row>
    <row r="36" spans="1:18" x14ac:dyDescent="0.3">
      <c r="A36" s="11">
        <f t="shared" si="21"/>
        <v>192</v>
      </c>
      <c r="B36" s="6">
        <v>325</v>
      </c>
      <c r="C36" s="7">
        <f t="shared" si="3"/>
        <v>62.4</v>
      </c>
      <c r="D36" s="6">
        <f t="shared" si="4"/>
        <v>1185600</v>
      </c>
      <c r="E36" s="6">
        <v>210000</v>
      </c>
      <c r="F36" s="6">
        <f t="shared" si="15"/>
        <v>1465380</v>
      </c>
      <c r="G36" s="6">
        <f t="shared" si="16"/>
        <v>468000</v>
      </c>
      <c r="H36" s="6">
        <v>60000</v>
      </c>
      <c r="I36" s="6">
        <f t="shared" si="17"/>
        <v>218400</v>
      </c>
      <c r="J36" s="6">
        <f t="shared" si="10"/>
        <v>214200</v>
      </c>
      <c r="K36" s="6">
        <f t="shared" si="11"/>
        <v>1133508</v>
      </c>
      <c r="L36" s="6">
        <f t="shared" si="6"/>
        <v>2598888</v>
      </c>
      <c r="M36" s="8">
        <f t="shared" si="18"/>
        <v>41.648846153846158</v>
      </c>
      <c r="N36" s="6">
        <f t="shared" si="19"/>
        <v>2598888</v>
      </c>
      <c r="O36" s="9">
        <f t="shared" si="20"/>
        <v>41.648846153846158</v>
      </c>
      <c r="P36" s="10" t="s">
        <v>18</v>
      </c>
      <c r="Q36" s="19"/>
      <c r="R36" s="14">
        <f t="shared" si="9"/>
        <v>0.79622794117647078</v>
      </c>
    </row>
    <row r="37" spans="1:18" x14ac:dyDescent="0.3">
      <c r="A37" s="11">
        <f t="shared" si="21"/>
        <v>204</v>
      </c>
      <c r="B37" s="6">
        <v>325</v>
      </c>
      <c r="C37" s="7">
        <f t="shared" si="3"/>
        <v>66.3</v>
      </c>
      <c r="D37" s="6">
        <f t="shared" si="4"/>
        <v>1259700</v>
      </c>
      <c r="E37" s="6">
        <f>C37*4000</f>
        <v>265200</v>
      </c>
      <c r="F37" s="6">
        <f t="shared" si="15"/>
        <v>1601145</v>
      </c>
      <c r="G37" s="6">
        <f t="shared" si="16"/>
        <v>497250</v>
      </c>
      <c r="H37" s="6">
        <v>60000</v>
      </c>
      <c r="I37" s="6">
        <f t="shared" si="17"/>
        <v>232050</v>
      </c>
      <c r="J37" s="6">
        <f t="shared" si="10"/>
        <v>231420</v>
      </c>
      <c r="K37" s="6">
        <f t="shared" si="11"/>
        <v>1204449.5999999999</v>
      </c>
      <c r="L37" s="6">
        <f t="shared" si="6"/>
        <v>2805594.5999999996</v>
      </c>
      <c r="M37" s="8">
        <f t="shared" si="18"/>
        <v>42.316660633484155</v>
      </c>
      <c r="N37" s="6">
        <f t="shared" si="19"/>
        <v>2805594.5999999996</v>
      </c>
      <c r="O37" s="9">
        <f t="shared" si="20"/>
        <v>42.316660633484155</v>
      </c>
      <c r="P37" s="10" t="s">
        <v>18</v>
      </c>
      <c r="Q37" s="19"/>
      <c r="R37" s="14">
        <f t="shared" si="9"/>
        <v>0.80899498269896175</v>
      </c>
    </row>
    <row r="38" spans="1:18" x14ac:dyDescent="0.3">
      <c r="A38" s="11">
        <f t="shared" si="21"/>
        <v>216</v>
      </c>
      <c r="B38" s="6">
        <v>325</v>
      </c>
      <c r="C38" s="7">
        <f t="shared" si="3"/>
        <v>70.2</v>
      </c>
      <c r="D38" s="6">
        <f t="shared" si="4"/>
        <v>1333800</v>
      </c>
      <c r="E38" s="6">
        <f t="shared" ref="E38:E60" si="22">C38*4000</f>
        <v>280800</v>
      </c>
      <c r="F38" s="6">
        <f t="shared" si="15"/>
        <v>1695330</v>
      </c>
      <c r="G38" s="6">
        <f t="shared" si="16"/>
        <v>526500</v>
      </c>
      <c r="H38" s="6">
        <v>60000</v>
      </c>
      <c r="I38" s="6">
        <f t="shared" si="17"/>
        <v>245700</v>
      </c>
      <c r="J38" s="6">
        <f t="shared" si="10"/>
        <v>244680</v>
      </c>
      <c r="K38" s="6">
        <f t="shared" si="11"/>
        <v>1270718.3999999999</v>
      </c>
      <c r="L38" s="6">
        <f t="shared" si="6"/>
        <v>2966048.4</v>
      </c>
      <c r="M38" s="8">
        <f t="shared" si="18"/>
        <v>42.251401709401705</v>
      </c>
      <c r="N38" s="6">
        <f t="shared" si="19"/>
        <v>2966048.4</v>
      </c>
      <c r="O38" s="9">
        <f t="shared" si="20"/>
        <v>42.251401709401705</v>
      </c>
      <c r="P38" s="10" t="s">
        <v>18</v>
      </c>
      <c r="Q38" s="19"/>
      <c r="R38" s="14">
        <f t="shared" si="9"/>
        <v>0.80774738562091497</v>
      </c>
    </row>
    <row r="39" spans="1:18" x14ac:dyDescent="0.3">
      <c r="A39" s="11">
        <f t="shared" si="21"/>
        <v>228</v>
      </c>
      <c r="B39" s="6">
        <v>325</v>
      </c>
      <c r="C39" s="7">
        <f t="shared" si="3"/>
        <v>74.099999999999994</v>
      </c>
      <c r="D39" s="6">
        <f t="shared" si="4"/>
        <v>1407900</v>
      </c>
      <c r="E39" s="6">
        <f t="shared" si="22"/>
        <v>296400</v>
      </c>
      <c r="F39" s="6">
        <f t="shared" si="15"/>
        <v>1789515</v>
      </c>
      <c r="G39" s="6">
        <f t="shared" si="16"/>
        <v>555750</v>
      </c>
      <c r="H39" s="6">
        <v>60000</v>
      </c>
      <c r="I39" s="6">
        <f t="shared" si="17"/>
        <v>259349.99999999997</v>
      </c>
      <c r="J39" s="6">
        <f t="shared" si="10"/>
        <v>257940</v>
      </c>
      <c r="K39" s="6">
        <f t="shared" si="11"/>
        <v>1336987.2</v>
      </c>
      <c r="L39" s="6">
        <f t="shared" si="6"/>
        <v>3126502.2</v>
      </c>
      <c r="M39" s="8">
        <f t="shared" si="18"/>
        <v>42.193012145748995</v>
      </c>
      <c r="N39" s="6">
        <f t="shared" si="19"/>
        <v>3126502.2</v>
      </c>
      <c r="O39" s="9">
        <f t="shared" si="20"/>
        <v>42.193012145748995</v>
      </c>
      <c r="P39" s="10" t="s">
        <v>18</v>
      </c>
      <c r="Q39" s="19"/>
      <c r="R39" s="14">
        <f t="shared" si="9"/>
        <v>0.80663111455108372</v>
      </c>
    </row>
    <row r="40" spans="1:18" x14ac:dyDescent="0.3">
      <c r="A40" s="11">
        <f t="shared" si="21"/>
        <v>360</v>
      </c>
      <c r="B40" s="6">
        <v>325</v>
      </c>
      <c r="C40" s="7">
        <f t="shared" si="3"/>
        <v>117</v>
      </c>
      <c r="D40" s="6">
        <f t="shared" si="4"/>
        <v>2223000</v>
      </c>
      <c r="E40" s="6">
        <f t="shared" si="22"/>
        <v>468000</v>
      </c>
      <c r="F40" s="6">
        <f t="shared" si="15"/>
        <v>2825550</v>
      </c>
      <c r="G40" s="6">
        <f>C40*6500</f>
        <v>760500</v>
      </c>
      <c r="H40" s="6">
        <v>60000</v>
      </c>
      <c r="I40" s="6">
        <f t="shared" si="17"/>
        <v>409500</v>
      </c>
      <c r="J40" s="6">
        <f t="shared" si="10"/>
        <v>392100</v>
      </c>
      <c r="K40" s="6">
        <f t="shared" si="11"/>
        <v>1914078</v>
      </c>
      <c r="L40" s="6">
        <f t="shared" si="6"/>
        <v>4739628</v>
      </c>
      <c r="M40" s="8">
        <f t="shared" si="18"/>
        <v>40.509641025641024</v>
      </c>
      <c r="N40" s="6">
        <f t="shared" si="19"/>
        <v>4739628</v>
      </c>
      <c r="O40" s="9">
        <f t="shared" si="20"/>
        <v>40.509641025641024</v>
      </c>
      <c r="P40" s="10" t="s">
        <v>18</v>
      </c>
      <c r="Q40" s="19">
        <v>53</v>
      </c>
      <c r="R40" s="14">
        <f t="shared" si="9"/>
        <v>0.77444901960784318</v>
      </c>
    </row>
    <row r="41" spans="1:18" x14ac:dyDescent="0.3">
      <c r="A41" s="11">
        <f t="shared" si="21"/>
        <v>384</v>
      </c>
      <c r="B41" s="6">
        <v>325</v>
      </c>
      <c r="C41" s="7">
        <f t="shared" si="3"/>
        <v>124.8</v>
      </c>
      <c r="D41" s="6">
        <f t="shared" si="4"/>
        <v>2371200</v>
      </c>
      <c r="E41" s="6">
        <f t="shared" si="22"/>
        <v>499200</v>
      </c>
      <c r="F41" s="6">
        <f t="shared" si="15"/>
        <v>3013920</v>
      </c>
      <c r="G41" s="6">
        <f t="shared" ref="G41:G50" si="23">C41*6500</f>
        <v>811200</v>
      </c>
      <c r="H41" s="6">
        <v>60000</v>
      </c>
      <c r="I41" s="6">
        <f t="shared" si="17"/>
        <v>436800</v>
      </c>
      <c r="J41" s="6">
        <f t="shared" si="10"/>
        <v>417840</v>
      </c>
      <c r="K41" s="6">
        <f t="shared" si="11"/>
        <v>2036491.2</v>
      </c>
      <c r="L41" s="6">
        <f t="shared" si="6"/>
        <v>5050411.2</v>
      </c>
      <c r="M41" s="8">
        <f t="shared" si="18"/>
        <v>40.468038461538463</v>
      </c>
      <c r="N41" s="6">
        <f t="shared" si="19"/>
        <v>5050411.2</v>
      </c>
      <c r="O41" s="9">
        <f t="shared" si="20"/>
        <v>40.468038461538463</v>
      </c>
      <c r="P41" s="10" t="s">
        <v>18</v>
      </c>
      <c r="Q41" s="19"/>
      <c r="R41" s="14">
        <f t="shared" si="9"/>
        <v>0.77365367647058836</v>
      </c>
    </row>
    <row r="42" spans="1:18" x14ac:dyDescent="0.3">
      <c r="A42" s="11">
        <f t="shared" si="21"/>
        <v>408</v>
      </c>
      <c r="B42" s="6">
        <v>325</v>
      </c>
      <c r="C42" s="7">
        <f t="shared" si="3"/>
        <v>132.6</v>
      </c>
      <c r="D42" s="6">
        <f t="shared" si="4"/>
        <v>2519400</v>
      </c>
      <c r="E42" s="6">
        <f t="shared" si="22"/>
        <v>530400</v>
      </c>
      <c r="F42" s="6">
        <f t="shared" si="15"/>
        <v>3202290</v>
      </c>
      <c r="G42" s="6">
        <f t="shared" si="23"/>
        <v>861900</v>
      </c>
      <c r="H42" s="6">
        <v>60000</v>
      </c>
      <c r="I42" s="6">
        <f t="shared" si="17"/>
        <v>464100</v>
      </c>
      <c r="J42" s="6">
        <f t="shared" si="10"/>
        <v>443580</v>
      </c>
      <c r="K42" s="6">
        <f t="shared" si="11"/>
        <v>2158904.4</v>
      </c>
      <c r="L42" s="6">
        <f t="shared" si="6"/>
        <v>5361194.4000000004</v>
      </c>
      <c r="M42" s="8">
        <f t="shared" si="18"/>
        <v>40.431330316742091</v>
      </c>
      <c r="N42" s="6">
        <f t="shared" si="19"/>
        <v>5361194.4000000004</v>
      </c>
      <c r="O42" s="9">
        <f t="shared" si="20"/>
        <v>40.431330316742091</v>
      </c>
      <c r="P42" s="10" t="s">
        <v>18</v>
      </c>
      <c r="Q42" s="19"/>
      <c r="R42" s="14">
        <f t="shared" si="9"/>
        <v>0.77295190311418704</v>
      </c>
    </row>
    <row r="43" spans="1:18" x14ac:dyDescent="0.3">
      <c r="A43" s="11">
        <f t="shared" si="21"/>
        <v>432</v>
      </c>
      <c r="B43" s="6">
        <v>325</v>
      </c>
      <c r="C43" s="7">
        <f t="shared" si="3"/>
        <v>140.4</v>
      </c>
      <c r="D43" s="6">
        <f t="shared" si="4"/>
        <v>2667600</v>
      </c>
      <c r="E43" s="6">
        <f t="shared" si="22"/>
        <v>561600</v>
      </c>
      <c r="F43" s="6">
        <f t="shared" si="15"/>
        <v>3390660</v>
      </c>
      <c r="G43" s="6">
        <f t="shared" si="23"/>
        <v>912600</v>
      </c>
      <c r="H43" s="6">
        <v>60000</v>
      </c>
      <c r="I43" s="6">
        <f t="shared" si="17"/>
        <v>491400</v>
      </c>
      <c r="J43" s="6">
        <f t="shared" si="10"/>
        <v>469320</v>
      </c>
      <c r="K43" s="6">
        <f t="shared" si="11"/>
        <v>2281317.6</v>
      </c>
      <c r="L43" s="6">
        <f t="shared" si="6"/>
        <v>5671977.5999999996</v>
      </c>
      <c r="M43" s="8">
        <f t="shared" si="18"/>
        <v>40.398700854700849</v>
      </c>
      <c r="N43" s="6">
        <f t="shared" si="19"/>
        <v>5671977.5999999996</v>
      </c>
      <c r="O43" s="9">
        <f t="shared" si="20"/>
        <v>40.398700854700849</v>
      </c>
      <c r="P43" s="10" t="s">
        <v>18</v>
      </c>
      <c r="Q43" s="19"/>
      <c r="R43" s="14">
        <f t="shared" si="9"/>
        <v>0.77232810457516332</v>
      </c>
    </row>
    <row r="44" spans="1:18" x14ac:dyDescent="0.3">
      <c r="A44" s="11">
        <f t="shared" si="21"/>
        <v>456</v>
      </c>
      <c r="B44" s="6">
        <v>325</v>
      </c>
      <c r="C44" s="7">
        <f t="shared" si="3"/>
        <v>148.19999999999999</v>
      </c>
      <c r="D44" s="6">
        <f t="shared" si="4"/>
        <v>2815800</v>
      </c>
      <c r="E44" s="6">
        <f t="shared" si="22"/>
        <v>592800</v>
      </c>
      <c r="F44" s="6">
        <f t="shared" si="15"/>
        <v>3579030</v>
      </c>
      <c r="G44" s="6">
        <f t="shared" si="23"/>
        <v>963299.99999999988</v>
      </c>
      <c r="H44" s="6">
        <v>60000</v>
      </c>
      <c r="I44" s="6">
        <f t="shared" si="17"/>
        <v>518699.99999999994</v>
      </c>
      <c r="J44" s="6">
        <f t="shared" si="10"/>
        <v>495060</v>
      </c>
      <c r="K44" s="6">
        <f t="shared" si="11"/>
        <v>2403730.7999999998</v>
      </c>
      <c r="L44" s="6">
        <f t="shared" si="6"/>
        <v>5982760.7999999998</v>
      </c>
      <c r="M44" s="8">
        <f t="shared" si="18"/>
        <v>40.369506072874493</v>
      </c>
      <c r="N44" s="6">
        <f t="shared" si="19"/>
        <v>5982760.7999999998</v>
      </c>
      <c r="O44" s="9">
        <f t="shared" si="20"/>
        <v>40.369506072874493</v>
      </c>
      <c r="P44" s="10" t="s">
        <v>18</v>
      </c>
      <c r="Q44" s="19"/>
      <c r="R44" s="14">
        <f t="shared" si="9"/>
        <v>0.77176996904024764</v>
      </c>
    </row>
    <row r="45" spans="1:18" x14ac:dyDescent="0.3">
      <c r="A45" s="11">
        <f t="shared" si="21"/>
        <v>720</v>
      </c>
      <c r="B45" s="6">
        <v>325</v>
      </c>
      <c r="C45" s="7">
        <f t="shared" si="3"/>
        <v>234</v>
      </c>
      <c r="D45" s="6">
        <f t="shared" si="4"/>
        <v>4446000</v>
      </c>
      <c r="E45" s="6">
        <f t="shared" si="22"/>
        <v>936000</v>
      </c>
      <c r="F45" s="6">
        <f t="shared" si="15"/>
        <v>5651100</v>
      </c>
      <c r="G45" s="6">
        <f t="shared" si="23"/>
        <v>1521000</v>
      </c>
      <c r="H45" s="6">
        <v>60000</v>
      </c>
      <c r="I45" s="6">
        <f t="shared" si="17"/>
        <v>819000</v>
      </c>
      <c r="J45" s="6">
        <f t="shared" si="10"/>
        <v>778200</v>
      </c>
      <c r="K45" s="6">
        <f t="shared" si="11"/>
        <v>3750276</v>
      </c>
      <c r="L45" s="6">
        <f t="shared" si="6"/>
        <v>9401376</v>
      </c>
      <c r="M45" s="8">
        <f t="shared" si="18"/>
        <v>40.176820512820512</v>
      </c>
      <c r="N45" s="6">
        <f t="shared" si="19"/>
        <v>9401376</v>
      </c>
      <c r="O45" s="9">
        <f t="shared" si="20"/>
        <v>40.176820512820512</v>
      </c>
      <c r="P45" s="10" t="s">
        <v>18</v>
      </c>
      <c r="Q45" s="19"/>
      <c r="R45" s="14">
        <f t="shared" si="9"/>
        <v>0.76808627450980393</v>
      </c>
    </row>
    <row r="46" spans="1:18" x14ac:dyDescent="0.3">
      <c r="A46" s="11">
        <f t="shared" si="21"/>
        <v>768</v>
      </c>
      <c r="B46" s="6">
        <v>325</v>
      </c>
      <c r="C46" s="7">
        <f t="shared" si="3"/>
        <v>249.6</v>
      </c>
      <c r="D46" s="6">
        <f t="shared" si="4"/>
        <v>4742400</v>
      </c>
      <c r="E46" s="6">
        <f t="shared" si="22"/>
        <v>998400</v>
      </c>
      <c r="F46" s="6">
        <f t="shared" si="15"/>
        <v>6027840</v>
      </c>
      <c r="G46" s="6">
        <f t="shared" si="23"/>
        <v>1622400</v>
      </c>
      <c r="H46" s="6">
        <v>60000</v>
      </c>
      <c r="I46" s="6">
        <f t="shared" si="17"/>
        <v>873600</v>
      </c>
      <c r="J46" s="6">
        <f t="shared" si="10"/>
        <v>829680</v>
      </c>
      <c r="K46" s="6">
        <f t="shared" si="11"/>
        <v>3995102.4</v>
      </c>
      <c r="L46" s="6">
        <f t="shared" si="6"/>
        <v>10022942.4</v>
      </c>
      <c r="M46" s="8">
        <f t="shared" si="18"/>
        <v>40.156019230769232</v>
      </c>
      <c r="N46" s="6">
        <f t="shared" si="19"/>
        <v>10022942.4</v>
      </c>
      <c r="O46" s="9">
        <f t="shared" si="20"/>
        <v>40.156019230769232</v>
      </c>
      <c r="P46" s="10" t="s">
        <v>18</v>
      </c>
      <c r="Q46" s="19"/>
      <c r="R46" s="14">
        <f t="shared" si="9"/>
        <v>0.76768860294117658</v>
      </c>
    </row>
    <row r="47" spans="1:18" x14ac:dyDescent="0.3">
      <c r="A47" s="11">
        <f t="shared" si="21"/>
        <v>816</v>
      </c>
      <c r="B47" s="6">
        <v>325</v>
      </c>
      <c r="C47" s="7">
        <f t="shared" si="3"/>
        <v>265.2</v>
      </c>
      <c r="D47" s="6">
        <f t="shared" si="4"/>
        <v>5038800</v>
      </c>
      <c r="E47" s="6">
        <f t="shared" si="22"/>
        <v>1060800</v>
      </c>
      <c r="F47" s="6">
        <f t="shared" si="15"/>
        <v>6404580</v>
      </c>
      <c r="G47" s="6">
        <f t="shared" si="23"/>
        <v>1723800</v>
      </c>
      <c r="H47" s="6">
        <v>60000</v>
      </c>
      <c r="I47" s="6">
        <f t="shared" si="17"/>
        <v>928200</v>
      </c>
      <c r="J47" s="6">
        <f t="shared" si="10"/>
        <v>881160</v>
      </c>
      <c r="K47" s="6">
        <f t="shared" si="11"/>
        <v>4239928.8</v>
      </c>
      <c r="L47" s="6">
        <f t="shared" si="6"/>
        <v>10644508.800000001</v>
      </c>
      <c r="M47" s="8">
        <f t="shared" si="18"/>
        <v>40.13766515837105</v>
      </c>
      <c r="N47" s="6">
        <f t="shared" si="19"/>
        <v>10644508.800000001</v>
      </c>
      <c r="O47" s="9">
        <f t="shared" si="20"/>
        <v>40.13766515837105</v>
      </c>
      <c r="P47" s="10" t="s">
        <v>18</v>
      </c>
      <c r="Q47" s="19"/>
      <c r="R47" s="14">
        <f t="shared" si="9"/>
        <v>0.76733771626297598</v>
      </c>
    </row>
    <row r="48" spans="1:18" x14ac:dyDescent="0.3">
      <c r="A48" s="11">
        <f t="shared" si="21"/>
        <v>864</v>
      </c>
      <c r="B48" s="6">
        <v>325</v>
      </c>
      <c r="C48" s="7">
        <f t="shared" si="3"/>
        <v>280.8</v>
      </c>
      <c r="D48" s="6">
        <f t="shared" si="4"/>
        <v>5335200</v>
      </c>
      <c r="E48" s="6">
        <f t="shared" si="22"/>
        <v>1123200</v>
      </c>
      <c r="F48" s="6">
        <f t="shared" si="15"/>
        <v>6781320</v>
      </c>
      <c r="G48" s="6">
        <f t="shared" si="23"/>
        <v>1825200</v>
      </c>
      <c r="H48" s="6">
        <v>60000</v>
      </c>
      <c r="I48" s="6">
        <f t="shared" si="17"/>
        <v>982800</v>
      </c>
      <c r="J48" s="6">
        <f t="shared" si="10"/>
        <v>932640</v>
      </c>
      <c r="K48" s="6">
        <f t="shared" si="11"/>
        <v>4484755.2</v>
      </c>
      <c r="L48" s="6">
        <f t="shared" si="6"/>
        <v>11266075.199999999</v>
      </c>
      <c r="M48" s="8">
        <f t="shared" si="18"/>
        <v>40.121350427350421</v>
      </c>
      <c r="N48" s="6">
        <f t="shared" si="19"/>
        <v>11266075.199999999</v>
      </c>
      <c r="O48" s="9">
        <f t="shared" si="20"/>
        <v>40.121350427350421</v>
      </c>
      <c r="P48" s="10" t="s">
        <v>18</v>
      </c>
      <c r="Q48" s="19"/>
      <c r="R48" s="14">
        <f t="shared" si="9"/>
        <v>0.76702581699346395</v>
      </c>
    </row>
    <row r="49" spans="1:18" x14ac:dyDescent="0.3">
      <c r="A49" s="11">
        <f t="shared" si="21"/>
        <v>912</v>
      </c>
      <c r="B49" s="6">
        <v>325</v>
      </c>
      <c r="C49" s="7">
        <f t="shared" si="3"/>
        <v>296.39999999999998</v>
      </c>
      <c r="D49" s="6">
        <f t="shared" si="4"/>
        <v>5631600</v>
      </c>
      <c r="E49" s="6">
        <f t="shared" si="22"/>
        <v>1185600</v>
      </c>
      <c r="F49" s="6">
        <f t="shared" si="15"/>
        <v>7158060</v>
      </c>
      <c r="G49" s="6">
        <f t="shared" si="23"/>
        <v>1926599.9999999998</v>
      </c>
      <c r="H49" s="6">
        <v>60000</v>
      </c>
      <c r="I49" s="6">
        <f t="shared" si="17"/>
        <v>1037399.9999999999</v>
      </c>
      <c r="J49" s="6">
        <f t="shared" si="10"/>
        <v>984120</v>
      </c>
      <c r="K49" s="6">
        <f t="shared" si="11"/>
        <v>4729581.5999999996</v>
      </c>
      <c r="L49" s="6">
        <f t="shared" si="6"/>
        <v>11887641.6</v>
      </c>
      <c r="M49" s="8">
        <f t="shared" si="18"/>
        <v>40.106753036437247</v>
      </c>
      <c r="N49" s="6">
        <f t="shared" si="19"/>
        <v>11887641.6</v>
      </c>
      <c r="O49" s="9">
        <f t="shared" si="20"/>
        <v>40.106753036437247</v>
      </c>
      <c r="P49" s="10" t="s">
        <v>18</v>
      </c>
      <c r="Q49" s="19"/>
      <c r="R49" s="14">
        <f t="shared" si="9"/>
        <v>0.76674674922600616</v>
      </c>
    </row>
    <row r="50" spans="1:18" x14ac:dyDescent="0.3">
      <c r="A50" s="11">
        <f t="shared" si="21"/>
        <v>1440</v>
      </c>
      <c r="B50" s="6">
        <v>325</v>
      </c>
      <c r="C50" s="7">
        <f t="shared" si="3"/>
        <v>468</v>
      </c>
      <c r="D50" s="6">
        <f t="shared" si="4"/>
        <v>8892000</v>
      </c>
      <c r="E50" s="6">
        <f t="shared" si="22"/>
        <v>1872000</v>
      </c>
      <c r="F50" s="6">
        <f t="shared" si="15"/>
        <v>11302200</v>
      </c>
      <c r="G50" s="6">
        <f t="shared" si="23"/>
        <v>3042000</v>
      </c>
      <c r="H50" s="6">
        <v>60000</v>
      </c>
      <c r="I50" s="6">
        <f t="shared" si="17"/>
        <v>1638000</v>
      </c>
      <c r="J50" s="6">
        <f t="shared" si="10"/>
        <v>1550400</v>
      </c>
      <c r="K50" s="6">
        <f t="shared" si="11"/>
        <v>7422672</v>
      </c>
      <c r="L50" s="6">
        <f t="shared" si="6"/>
        <v>18724872</v>
      </c>
      <c r="M50" s="8">
        <f t="shared" si="18"/>
        <v>40.01041025641026</v>
      </c>
      <c r="N50" s="6">
        <f t="shared" si="19"/>
        <v>18724872</v>
      </c>
      <c r="O50" s="9">
        <f t="shared" si="20"/>
        <v>40.01041025641026</v>
      </c>
      <c r="P50" s="10" t="s">
        <v>18</v>
      </c>
      <c r="Q50" s="19"/>
      <c r="R50" s="14">
        <f t="shared" si="9"/>
        <v>0.76490490196078442</v>
      </c>
    </row>
    <row r="51" spans="1:18" x14ac:dyDescent="0.3">
      <c r="A51" s="11">
        <f t="shared" si="21"/>
        <v>1536</v>
      </c>
      <c r="B51" s="6">
        <v>325</v>
      </c>
      <c r="C51" s="7">
        <f t="shared" si="3"/>
        <v>499.2</v>
      </c>
      <c r="D51" s="6">
        <f t="shared" si="4"/>
        <v>9484800</v>
      </c>
      <c r="E51" s="6">
        <f t="shared" si="22"/>
        <v>1996800</v>
      </c>
      <c r="F51" s="6">
        <f t="shared" si="15"/>
        <v>12055680</v>
      </c>
      <c r="G51" s="6">
        <f>C51*6000</f>
        <v>2995200</v>
      </c>
      <c r="H51" s="6">
        <v>60000</v>
      </c>
      <c r="I51" s="6">
        <f>C51*3000</f>
        <v>1497600</v>
      </c>
      <c r="J51" s="6">
        <f t="shared" si="10"/>
        <v>1603440</v>
      </c>
      <c r="K51" s="6">
        <f t="shared" si="11"/>
        <v>7264363.1999999993</v>
      </c>
      <c r="L51" s="6">
        <f t="shared" si="6"/>
        <v>19320043.199999999</v>
      </c>
      <c r="M51" s="8">
        <f t="shared" si="18"/>
        <v>38.702009615384618</v>
      </c>
      <c r="N51" s="6">
        <f t="shared" si="19"/>
        <v>19320043.199999999</v>
      </c>
      <c r="O51" s="9">
        <f t="shared" si="20"/>
        <v>38.702009615384618</v>
      </c>
      <c r="P51" s="10" t="s">
        <v>18</v>
      </c>
      <c r="Q51" s="19"/>
      <c r="R51" s="14">
        <f t="shared" si="9"/>
        <v>0.73989136029411773</v>
      </c>
    </row>
    <row r="52" spans="1:18" x14ac:dyDescent="0.3">
      <c r="A52" s="11">
        <f t="shared" si="21"/>
        <v>1632</v>
      </c>
      <c r="B52" s="6">
        <v>325</v>
      </c>
      <c r="C52" s="7">
        <f t="shared" si="3"/>
        <v>530.4</v>
      </c>
      <c r="D52" s="6">
        <f t="shared" si="4"/>
        <v>10077600</v>
      </c>
      <c r="E52" s="6">
        <f t="shared" si="22"/>
        <v>2121600</v>
      </c>
      <c r="F52" s="6">
        <f t="shared" si="15"/>
        <v>12809160</v>
      </c>
      <c r="G52" s="6">
        <f t="shared" ref="G52:G54" si="24">C52*6000</f>
        <v>3182400</v>
      </c>
      <c r="H52" s="6">
        <v>60000</v>
      </c>
      <c r="I52" s="6">
        <f t="shared" ref="I52:I54" si="25">C52*3000</f>
        <v>1591200</v>
      </c>
      <c r="J52" s="6">
        <f t="shared" si="10"/>
        <v>1703280</v>
      </c>
      <c r="K52" s="6">
        <f t="shared" si="11"/>
        <v>7713518.3999999994</v>
      </c>
      <c r="L52" s="6">
        <f t="shared" si="6"/>
        <v>20522678.399999999</v>
      </c>
      <c r="M52" s="8">
        <f t="shared" si="18"/>
        <v>38.69283257918552</v>
      </c>
      <c r="N52" s="6">
        <f t="shared" si="19"/>
        <v>20522678.399999999</v>
      </c>
      <c r="O52" s="9">
        <f t="shared" si="20"/>
        <v>38.69283257918552</v>
      </c>
      <c r="P52" s="10" t="s">
        <v>18</v>
      </c>
      <c r="Q52" s="19"/>
      <c r="R52" s="14">
        <f t="shared" si="9"/>
        <v>0.73971591695501737</v>
      </c>
    </row>
    <row r="53" spans="1:18" x14ac:dyDescent="0.3">
      <c r="A53" s="11">
        <f>A48*2</f>
        <v>1728</v>
      </c>
      <c r="B53" s="6">
        <v>325</v>
      </c>
      <c r="C53" s="7">
        <f t="shared" si="3"/>
        <v>561.6</v>
      </c>
      <c r="D53" s="6">
        <f t="shared" si="4"/>
        <v>10670400</v>
      </c>
      <c r="E53" s="6">
        <f t="shared" si="22"/>
        <v>2246400</v>
      </c>
      <c r="F53" s="6">
        <f t="shared" si="15"/>
        <v>13562640</v>
      </c>
      <c r="G53" s="6">
        <f t="shared" si="24"/>
        <v>3369600</v>
      </c>
      <c r="H53" s="6">
        <v>60000</v>
      </c>
      <c r="I53" s="6">
        <f t="shared" si="25"/>
        <v>1684800</v>
      </c>
      <c r="J53" s="6">
        <f t="shared" si="10"/>
        <v>1803120</v>
      </c>
      <c r="K53" s="6">
        <f t="shared" si="11"/>
        <v>8162673.5999999996</v>
      </c>
      <c r="L53" s="6">
        <f t="shared" si="6"/>
        <v>21725313.600000001</v>
      </c>
      <c r="M53" s="8">
        <f t="shared" si="18"/>
        <v>38.68467521367522</v>
      </c>
      <c r="N53" s="6">
        <f t="shared" si="19"/>
        <v>21725313.600000001</v>
      </c>
      <c r="O53" s="9">
        <f t="shared" si="20"/>
        <v>38.68467521367522</v>
      </c>
      <c r="P53" s="10" t="s">
        <v>18</v>
      </c>
      <c r="Q53" s="19"/>
      <c r="R53" s="14">
        <f t="shared" si="9"/>
        <v>0.73955996732026164</v>
      </c>
    </row>
    <row r="54" spans="1:18" x14ac:dyDescent="0.3">
      <c r="A54" s="11">
        <f t="shared" ref="A54:A60" si="26">A49*2</f>
        <v>1824</v>
      </c>
      <c r="B54" s="6">
        <v>325</v>
      </c>
      <c r="C54" s="7">
        <f t="shared" si="3"/>
        <v>592.79999999999995</v>
      </c>
      <c r="D54" s="6">
        <f t="shared" si="4"/>
        <v>11263200</v>
      </c>
      <c r="E54" s="6">
        <f t="shared" si="22"/>
        <v>2371200</v>
      </c>
      <c r="F54" s="6">
        <f t="shared" si="15"/>
        <v>14316120</v>
      </c>
      <c r="G54" s="6">
        <f t="shared" si="24"/>
        <v>3556799.9999999995</v>
      </c>
      <c r="H54" s="6">
        <v>60000</v>
      </c>
      <c r="I54" s="6">
        <f t="shared" si="25"/>
        <v>1778399.9999999998</v>
      </c>
      <c r="J54" s="6">
        <f t="shared" si="10"/>
        <v>1902960</v>
      </c>
      <c r="K54" s="6">
        <f t="shared" si="11"/>
        <v>8611828.7999999989</v>
      </c>
      <c r="L54" s="6">
        <f t="shared" si="6"/>
        <v>22927948.799999997</v>
      </c>
      <c r="M54" s="8">
        <f t="shared" si="18"/>
        <v>38.677376518218615</v>
      </c>
      <c r="N54" s="6">
        <f t="shared" si="19"/>
        <v>22927948.799999997</v>
      </c>
      <c r="O54" s="9">
        <f t="shared" si="20"/>
        <v>38.677376518218615</v>
      </c>
      <c r="P54" s="10" t="s">
        <v>18</v>
      </c>
      <c r="Q54" s="19"/>
      <c r="R54" s="14">
        <f t="shared" si="9"/>
        <v>0.73942043343653241</v>
      </c>
    </row>
    <row r="55" spans="1:18" x14ac:dyDescent="0.3">
      <c r="A55" s="11">
        <f t="shared" si="26"/>
        <v>2880</v>
      </c>
      <c r="B55" s="6">
        <v>325</v>
      </c>
      <c r="C55" s="7">
        <f t="shared" si="3"/>
        <v>936</v>
      </c>
      <c r="D55" s="6">
        <f t="shared" si="4"/>
        <v>17784000</v>
      </c>
      <c r="E55" s="6">
        <f t="shared" si="22"/>
        <v>3744000</v>
      </c>
      <c r="F55" s="6">
        <f t="shared" si="15"/>
        <v>22604400</v>
      </c>
      <c r="G55" s="6">
        <f>C55*4000</f>
        <v>3744000</v>
      </c>
      <c r="H55" s="6">
        <v>60000</v>
      </c>
      <c r="I55" s="6">
        <f>C55*2600</f>
        <v>2433600</v>
      </c>
      <c r="J55" s="6">
        <f t="shared" si="10"/>
        <v>2776560</v>
      </c>
      <c r="K55" s="6">
        <f t="shared" si="11"/>
        <v>10636708.799999999</v>
      </c>
      <c r="L55" s="6">
        <f t="shared" si="6"/>
        <v>33241108.799999997</v>
      </c>
      <c r="M55" s="8">
        <f t="shared" si="18"/>
        <v>35.514005128205127</v>
      </c>
      <c r="N55" s="6">
        <f t="shared" si="19"/>
        <v>33241108.799999997</v>
      </c>
      <c r="O55" s="9">
        <f t="shared" si="20"/>
        <v>35.514005128205127</v>
      </c>
      <c r="P55" s="10" t="s">
        <v>18</v>
      </c>
      <c r="Q55" s="19"/>
      <c r="R55" s="14">
        <f t="shared" si="9"/>
        <v>0.67894421568627461</v>
      </c>
    </row>
    <row r="56" spans="1:18" x14ac:dyDescent="0.3">
      <c r="A56" s="11">
        <f t="shared" si="26"/>
        <v>3072</v>
      </c>
      <c r="B56" s="6">
        <v>325</v>
      </c>
      <c r="C56" s="7">
        <f t="shared" si="3"/>
        <v>998.4</v>
      </c>
      <c r="D56" s="6">
        <f t="shared" si="4"/>
        <v>18969600</v>
      </c>
      <c r="E56" s="6">
        <f t="shared" si="22"/>
        <v>3993600</v>
      </c>
      <c r="F56" s="6">
        <f t="shared" si="15"/>
        <v>24111360</v>
      </c>
      <c r="G56" s="6">
        <f t="shared" ref="G56:G60" si="27">C56*4000</f>
        <v>3993600</v>
      </c>
      <c r="H56" s="6">
        <v>60000</v>
      </c>
      <c r="I56" s="6">
        <f t="shared" ref="I56:I60" si="28">C56*2600</f>
        <v>2595840</v>
      </c>
      <c r="J56" s="6">
        <f t="shared" si="10"/>
        <v>2961264</v>
      </c>
      <c r="K56" s="6">
        <f t="shared" si="11"/>
        <v>11340630.719999999</v>
      </c>
      <c r="L56" s="6">
        <f t="shared" si="6"/>
        <v>35451990.719999999</v>
      </c>
      <c r="M56" s="8">
        <f t="shared" si="18"/>
        <v>35.508804807692307</v>
      </c>
      <c r="N56" s="6">
        <f t="shared" si="19"/>
        <v>35451990.719999999</v>
      </c>
      <c r="O56" s="9">
        <f t="shared" si="20"/>
        <v>35.508804807692307</v>
      </c>
      <c r="P56" s="10" t="s">
        <v>18</v>
      </c>
      <c r="Q56" s="19"/>
      <c r="R56" s="14">
        <f t="shared" si="9"/>
        <v>0.67884479779411766</v>
      </c>
    </row>
    <row r="57" spans="1:18" x14ac:dyDescent="0.3">
      <c r="A57" s="11">
        <f t="shared" si="26"/>
        <v>3264</v>
      </c>
      <c r="B57" s="6">
        <v>325</v>
      </c>
      <c r="C57" s="7">
        <f t="shared" si="3"/>
        <v>1060.8</v>
      </c>
      <c r="D57" s="6">
        <f>C57*18500</f>
        <v>19624800</v>
      </c>
      <c r="E57" s="6">
        <f t="shared" si="22"/>
        <v>4243200</v>
      </c>
      <c r="F57" s="6">
        <f t="shared" si="15"/>
        <v>25061400</v>
      </c>
      <c r="G57" s="6">
        <f t="shared" si="27"/>
        <v>4243200</v>
      </c>
      <c r="H57" s="6">
        <v>60000</v>
      </c>
      <c r="I57" s="6">
        <f t="shared" si="28"/>
        <v>2758080</v>
      </c>
      <c r="J57" s="6">
        <f t="shared" si="10"/>
        <v>3092928</v>
      </c>
      <c r="K57" s="6">
        <f t="shared" si="11"/>
        <v>11981965.439999999</v>
      </c>
      <c r="L57" s="6">
        <f t="shared" si="6"/>
        <v>37043365.439999998</v>
      </c>
      <c r="M57" s="8">
        <f t="shared" si="18"/>
        <v>34.920216289592759</v>
      </c>
      <c r="N57" s="6">
        <f t="shared" si="19"/>
        <v>37043365.439999998</v>
      </c>
      <c r="O57" s="9">
        <f t="shared" si="20"/>
        <v>34.920216289592759</v>
      </c>
      <c r="P57" s="10" t="s">
        <v>18</v>
      </c>
      <c r="Q57" s="19"/>
      <c r="R57" s="14">
        <f t="shared" si="9"/>
        <v>0.66759237024221452</v>
      </c>
    </row>
    <row r="58" spans="1:18" x14ac:dyDescent="0.3">
      <c r="A58" s="11">
        <f t="shared" si="26"/>
        <v>3456</v>
      </c>
      <c r="B58" s="6">
        <v>325</v>
      </c>
      <c r="C58" s="7">
        <f t="shared" si="3"/>
        <v>1123.2</v>
      </c>
      <c r="D58" s="6">
        <f>C58*18500</f>
        <v>20779200</v>
      </c>
      <c r="E58" s="6">
        <f t="shared" si="22"/>
        <v>4492800</v>
      </c>
      <c r="F58" s="6">
        <f t="shared" si="15"/>
        <v>26535600</v>
      </c>
      <c r="G58" s="6">
        <f t="shared" si="27"/>
        <v>4492800</v>
      </c>
      <c r="H58" s="6">
        <v>60000</v>
      </c>
      <c r="I58" s="6">
        <f t="shared" si="28"/>
        <v>2920320</v>
      </c>
      <c r="J58" s="6">
        <f t="shared" si="10"/>
        <v>3274512</v>
      </c>
      <c r="K58" s="6">
        <f t="shared" si="11"/>
        <v>12682205.76</v>
      </c>
      <c r="L58" s="6">
        <f t="shared" si="6"/>
        <v>39217805.759999998</v>
      </c>
      <c r="M58" s="8">
        <f t="shared" si="18"/>
        <v>34.916137606837601</v>
      </c>
      <c r="N58" s="6">
        <f t="shared" si="19"/>
        <v>39217805.759999998</v>
      </c>
      <c r="O58" s="9">
        <f t="shared" si="20"/>
        <v>34.916137606837601</v>
      </c>
      <c r="P58" s="10" t="s">
        <v>18</v>
      </c>
      <c r="Q58" s="19"/>
      <c r="R58" s="14">
        <f t="shared" si="9"/>
        <v>0.66751439542483648</v>
      </c>
    </row>
    <row r="59" spans="1:18" x14ac:dyDescent="0.3">
      <c r="A59" s="11">
        <f t="shared" si="26"/>
        <v>3648</v>
      </c>
      <c r="B59" s="6">
        <v>325</v>
      </c>
      <c r="C59" s="7">
        <f t="shared" si="3"/>
        <v>1185.5999999999999</v>
      </c>
      <c r="D59" s="6">
        <f>C59*18500</f>
        <v>21933600</v>
      </c>
      <c r="E59" s="6">
        <f t="shared" si="22"/>
        <v>4742400</v>
      </c>
      <c r="F59" s="6">
        <f t="shared" si="15"/>
        <v>28009800</v>
      </c>
      <c r="G59" s="6">
        <f t="shared" si="27"/>
        <v>4742400</v>
      </c>
      <c r="H59" s="6">
        <v>60000</v>
      </c>
      <c r="I59" s="6">
        <f t="shared" si="28"/>
        <v>3082559.9999999995</v>
      </c>
      <c r="J59" s="6">
        <f t="shared" si="10"/>
        <v>3456096</v>
      </c>
      <c r="K59" s="6">
        <f t="shared" si="11"/>
        <v>13382446.08</v>
      </c>
      <c r="L59" s="6">
        <f t="shared" si="6"/>
        <v>41392246.079999998</v>
      </c>
      <c r="M59" s="8">
        <f t="shared" si="18"/>
        <v>34.91248825910931</v>
      </c>
      <c r="N59" s="6">
        <f t="shared" si="19"/>
        <v>41392246.079999998</v>
      </c>
      <c r="O59" s="9">
        <f t="shared" si="20"/>
        <v>34.91248825910931</v>
      </c>
      <c r="P59" s="10" t="s">
        <v>18</v>
      </c>
      <c r="Q59" s="19"/>
      <c r="R59" s="14">
        <f t="shared" si="9"/>
        <v>0.66744462848297215</v>
      </c>
    </row>
    <row r="60" spans="1:18" x14ac:dyDescent="0.3">
      <c r="A60" s="11">
        <f t="shared" si="26"/>
        <v>5760</v>
      </c>
      <c r="B60" s="6">
        <v>325</v>
      </c>
      <c r="C60" s="7">
        <f t="shared" si="3"/>
        <v>1872</v>
      </c>
      <c r="D60" s="6">
        <f>C60*18500</f>
        <v>34632000</v>
      </c>
      <c r="E60" s="6">
        <f t="shared" si="22"/>
        <v>7488000</v>
      </c>
      <c r="F60" s="6">
        <f t="shared" si="15"/>
        <v>44226000</v>
      </c>
      <c r="G60" s="6">
        <f t="shared" si="27"/>
        <v>7488000</v>
      </c>
      <c r="H60" s="6">
        <v>60000</v>
      </c>
      <c r="I60" s="6">
        <f t="shared" si="28"/>
        <v>4867200</v>
      </c>
      <c r="J60" s="6">
        <f t="shared" si="10"/>
        <v>5453520</v>
      </c>
      <c r="K60" s="6">
        <f t="shared" si="11"/>
        <v>21085089.599999998</v>
      </c>
      <c r="L60" s="6">
        <f t="shared" si="6"/>
        <v>65311089.599999994</v>
      </c>
      <c r="M60" s="8">
        <f t="shared" si="18"/>
        <v>34.888402564102556</v>
      </c>
      <c r="N60" s="6">
        <f t="shared" si="19"/>
        <v>65311089.599999994</v>
      </c>
      <c r="O60" s="9">
        <f t="shared" si="20"/>
        <v>34.888402564102556</v>
      </c>
      <c r="P60" s="10" t="s">
        <v>18</v>
      </c>
      <c r="Q60" s="19"/>
      <c r="R60" s="14">
        <f t="shared" si="9"/>
        <v>0.66698416666666649</v>
      </c>
    </row>
  </sheetData>
  <mergeCells count="5">
    <mergeCell ref="A1:Q1"/>
    <mergeCell ref="Q3:Q20"/>
    <mergeCell ref="Q21:Q39"/>
    <mergeCell ref="Q40:Q51"/>
    <mergeCell ref="Q52:Q60"/>
  </mergeCells>
  <hyperlinks>
    <hyperlink ref="J2" r:id="rId1" display="Margin@10%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(2)</vt:lpstr>
      <vt:lpstr>Master</vt:lpstr>
    </vt:vector>
  </TitlesOfParts>
  <Company>Sunedison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Ajay_Chaturvedi</dc:creator>
  <cp:lastModifiedBy>Ajay_Chaturvedi</cp:lastModifiedBy>
  <dcterms:created xsi:type="dcterms:W3CDTF">2019-03-20T10:59:31Z</dcterms:created>
  <dcterms:modified xsi:type="dcterms:W3CDTF">2019-06-19T10:30:26Z</dcterms:modified>
</cp:coreProperties>
</file>